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35" yWindow="-105" windowWidth="18645" windowHeight="12900" activeTab="3"/>
  </bookViews>
  <sheets>
    <sheet name="All Results" sheetId="1" r:id="rId1"/>
    <sheet name="M Scratch" sheetId="2" r:id="rId2"/>
    <sheet name="W Scratch" sheetId="7" r:id="rId3"/>
    <sheet name="All Handicap" sheetId="10" r:id="rId4"/>
    <sheet name="Publish" sheetId="9" r:id="rId5"/>
  </sheets>
  <calcPr calcId="125725"/>
</workbook>
</file>

<file path=xl/calcChain.xml><?xml version="1.0" encoding="utf-8"?>
<calcChain xmlns="http://schemas.openxmlformats.org/spreadsheetml/2006/main">
  <c r="AM7" i="7"/>
  <c r="AL7"/>
  <c r="AM8"/>
  <c r="AL8"/>
  <c r="AM6"/>
  <c r="AL6"/>
  <c r="AM9"/>
  <c r="AL9"/>
  <c r="O5" i="1"/>
  <c r="O6"/>
  <c r="O7"/>
  <c r="O8"/>
  <c r="O9"/>
  <c r="O27"/>
  <c r="O10"/>
  <c r="O28"/>
  <c r="O29"/>
  <c r="O11"/>
  <c r="O12"/>
  <c r="O13"/>
  <c r="O14"/>
  <c r="O30"/>
  <c r="O15"/>
  <c r="O16"/>
  <c r="O31"/>
  <c r="O17"/>
  <c r="O18"/>
  <c r="O19"/>
  <c r="O20"/>
  <c r="O21"/>
  <c r="O32"/>
  <c r="O22"/>
  <c r="O23"/>
  <c r="O24"/>
  <c r="O26"/>
  <c r="BF12" i="10" l="1"/>
  <c r="BG12"/>
  <c r="BH12"/>
  <c r="C12"/>
  <c r="H12" s="1"/>
  <c r="M12" s="1"/>
  <c r="R12" s="1"/>
  <c r="W12" s="1"/>
  <c r="AB12" s="1"/>
  <c r="AG12" s="1"/>
  <c r="AL12" s="1"/>
  <c r="AQ12" s="1"/>
  <c r="AV12" s="1"/>
  <c r="BA12" s="1"/>
  <c r="D12"/>
  <c r="F12" s="1"/>
  <c r="BF23"/>
  <c r="BG23"/>
  <c r="BH23"/>
  <c r="BF19"/>
  <c r="BG19"/>
  <c r="BH19"/>
  <c r="BF17"/>
  <c r="BG17"/>
  <c r="BH17"/>
  <c r="BF25"/>
  <c r="BG25"/>
  <c r="BH25"/>
  <c r="BF21"/>
  <c r="BG21"/>
  <c r="BH21"/>
  <c r="BF6"/>
  <c r="BG6"/>
  <c r="BH6"/>
  <c r="BF8"/>
  <c r="BG8"/>
  <c r="BH8"/>
  <c r="BF9"/>
  <c r="BG9"/>
  <c r="BH9"/>
  <c r="BF18"/>
  <c r="BG18"/>
  <c r="BH18"/>
  <c r="BF14"/>
  <c r="BG14"/>
  <c r="BH14"/>
  <c r="BF20"/>
  <c r="BG20"/>
  <c r="BH20"/>
  <c r="BF15"/>
  <c r="BG15"/>
  <c r="BH15"/>
  <c r="BF16"/>
  <c r="BG16"/>
  <c r="BH16"/>
  <c r="BF10"/>
  <c r="BG10"/>
  <c r="BH10"/>
  <c r="BF22"/>
  <c r="BG22"/>
  <c r="BH22"/>
  <c r="BF13"/>
  <c r="BG13"/>
  <c r="BH13"/>
  <c r="BF7"/>
  <c r="BG7"/>
  <c r="BH7"/>
  <c r="BF24"/>
  <c r="BG24"/>
  <c r="BH24"/>
  <c r="BF11"/>
  <c r="BG11"/>
  <c r="BH11"/>
  <c r="C15"/>
  <c r="H15" s="1"/>
  <c r="M15" s="1"/>
  <c r="R15" s="1"/>
  <c r="W15" s="1"/>
  <c r="AB15" s="1"/>
  <c r="AG15" s="1"/>
  <c r="AL15" s="1"/>
  <c r="AQ15" s="1"/>
  <c r="AV15" s="1"/>
  <c r="BA15" s="1"/>
  <c r="C10"/>
  <c r="C7"/>
  <c r="C11"/>
  <c r="H11" s="1"/>
  <c r="M11" s="1"/>
  <c r="R11" s="1"/>
  <c r="W11" s="1"/>
  <c r="AB11" s="1"/>
  <c r="AG11" s="1"/>
  <c r="AL11" s="1"/>
  <c r="AQ11" s="1"/>
  <c r="AV11" s="1"/>
  <c r="BA11" s="1"/>
  <c r="C24"/>
  <c r="C16"/>
  <c r="H16" s="1"/>
  <c r="M16" s="1"/>
  <c r="R16" s="1"/>
  <c r="W16" s="1"/>
  <c r="AB16" s="1"/>
  <c r="AG16" s="1"/>
  <c r="AL16" s="1"/>
  <c r="AQ16" s="1"/>
  <c r="AV16" s="1"/>
  <c r="BA16" s="1"/>
  <c r="C22"/>
  <c r="C13"/>
  <c r="C20"/>
  <c r="H20" s="1"/>
  <c r="M20" s="1"/>
  <c r="R20" s="1"/>
  <c r="W20" s="1"/>
  <c r="AB20" s="1"/>
  <c r="AG20" s="1"/>
  <c r="AL20" s="1"/>
  <c r="AQ20" s="1"/>
  <c r="AV20" s="1"/>
  <c r="BA20" s="1"/>
  <c r="C6"/>
  <c r="C18"/>
  <c r="H18" s="1"/>
  <c r="M18" s="1"/>
  <c r="R18" s="1"/>
  <c r="W18" s="1"/>
  <c r="AB18" s="1"/>
  <c r="AG18" s="1"/>
  <c r="AL18" s="1"/>
  <c r="AQ18" s="1"/>
  <c r="AV18" s="1"/>
  <c r="BA18" s="1"/>
  <c r="C14"/>
  <c r="C23"/>
  <c r="H23" s="1"/>
  <c r="M23" s="1"/>
  <c r="R23" s="1"/>
  <c r="W23" s="1"/>
  <c r="AB23" s="1"/>
  <c r="AG23" s="1"/>
  <c r="AL23" s="1"/>
  <c r="AQ23" s="1"/>
  <c r="AV23" s="1"/>
  <c r="BA23" s="1"/>
  <c r="C19"/>
  <c r="H19" s="1"/>
  <c r="M19" s="1"/>
  <c r="R19" s="1"/>
  <c r="W19" s="1"/>
  <c r="AB19" s="1"/>
  <c r="AG19" s="1"/>
  <c r="AL19" s="1"/>
  <c r="AQ19" s="1"/>
  <c r="AV19" s="1"/>
  <c r="BA19" s="1"/>
  <c r="C25"/>
  <c r="C21"/>
  <c r="H21" s="1"/>
  <c r="M21" s="1"/>
  <c r="R21" s="1"/>
  <c r="W21" s="1"/>
  <c r="AB21" s="1"/>
  <c r="AG21" s="1"/>
  <c r="AL21" s="1"/>
  <c r="AQ21" s="1"/>
  <c r="AV21" s="1"/>
  <c r="BA21" s="1"/>
  <c r="C9"/>
  <c r="C8"/>
  <c r="H8" s="1"/>
  <c r="M8" s="1"/>
  <c r="R8" s="1"/>
  <c r="W8" s="1"/>
  <c r="AB8" s="1"/>
  <c r="AG8" s="1"/>
  <c r="AL8" s="1"/>
  <c r="AQ8" s="1"/>
  <c r="AV8" s="1"/>
  <c r="BA8" s="1"/>
  <c r="C17"/>
  <c r="H17" s="1"/>
  <c r="M17" s="1"/>
  <c r="R17" s="1"/>
  <c r="W17" s="1"/>
  <c r="AB17" s="1"/>
  <c r="AG17" s="1"/>
  <c r="AL17" s="1"/>
  <c r="AQ17" s="1"/>
  <c r="AV17" s="1"/>
  <c r="BA17" s="1"/>
  <c r="D15"/>
  <c r="D10"/>
  <c r="D7"/>
  <c r="D11"/>
  <c r="D24"/>
  <c r="D16"/>
  <c r="D22"/>
  <c r="D13"/>
  <c r="D20"/>
  <c r="D6"/>
  <c r="D18"/>
  <c r="F18" s="1"/>
  <c r="I18" s="1"/>
  <c r="D14"/>
  <c r="D23"/>
  <c r="D19"/>
  <c r="F19" s="1"/>
  <c r="D25"/>
  <c r="F25" s="1"/>
  <c r="D21"/>
  <c r="D9"/>
  <c r="D8"/>
  <c r="F8" s="1"/>
  <c r="D17"/>
  <c r="AL18" i="2"/>
  <c r="AM18"/>
  <c r="AM11"/>
  <c r="AM20"/>
  <c r="AL7"/>
  <c r="AL12"/>
  <c r="AL19"/>
  <c r="AL15"/>
  <c r="AL20"/>
  <c r="AL14"/>
  <c r="AL11"/>
  <c r="AL9"/>
  <c r="AL21"/>
  <c r="AL10"/>
  <c r="AL6"/>
  <c r="AL13"/>
  <c r="AL8"/>
  <c r="AL16"/>
  <c r="AL17"/>
  <c r="F9" i="10" l="1"/>
  <c r="I9" s="1"/>
  <c r="F16"/>
  <c r="I16" s="1"/>
  <c r="K16" s="1"/>
  <c r="F13"/>
  <c r="I13" s="1"/>
  <c r="F7"/>
  <c r="I7" s="1"/>
  <c r="F6"/>
  <c r="I6" s="1"/>
  <c r="H7"/>
  <c r="M7" s="1"/>
  <c r="R7" s="1"/>
  <c r="W7" s="1"/>
  <c r="AB7" s="1"/>
  <c r="AG7" s="1"/>
  <c r="AL7" s="1"/>
  <c r="AQ7" s="1"/>
  <c r="AV7" s="1"/>
  <c r="BA7" s="1"/>
  <c r="I8"/>
  <c r="K8" s="1"/>
  <c r="N8" s="1"/>
  <c r="P8" s="1"/>
  <c r="H6"/>
  <c r="M6" s="1"/>
  <c r="R6" s="1"/>
  <c r="W6" s="1"/>
  <c r="AB6" s="1"/>
  <c r="AG6" s="1"/>
  <c r="AL6" s="1"/>
  <c r="AQ6" s="1"/>
  <c r="AV6" s="1"/>
  <c r="BA6" s="1"/>
  <c r="I12"/>
  <c r="K12" s="1"/>
  <c r="H25"/>
  <c r="M25" s="1"/>
  <c r="R25" s="1"/>
  <c r="W25" s="1"/>
  <c r="AB25" s="1"/>
  <c r="AG25" s="1"/>
  <c r="AL25" s="1"/>
  <c r="AQ25" s="1"/>
  <c r="AV25" s="1"/>
  <c r="BA25" s="1"/>
  <c r="F17"/>
  <c r="F23"/>
  <c r="I19"/>
  <c r="K19" s="1"/>
  <c r="I25"/>
  <c r="K25" s="1"/>
  <c r="H9"/>
  <c r="M9" s="1"/>
  <c r="R9" s="1"/>
  <c r="W9" s="1"/>
  <c r="AB9" s="1"/>
  <c r="AG9" s="1"/>
  <c r="AL9" s="1"/>
  <c r="AQ9" s="1"/>
  <c r="AV9" s="1"/>
  <c r="BA9" s="1"/>
  <c r="H24"/>
  <c r="M24" s="1"/>
  <c r="R24" s="1"/>
  <c r="W24" s="1"/>
  <c r="AB24" s="1"/>
  <c r="AG24" s="1"/>
  <c r="AL24" s="1"/>
  <c r="AQ24" s="1"/>
  <c r="AV24" s="1"/>
  <c r="BA24" s="1"/>
  <c r="H14"/>
  <c r="M14" s="1"/>
  <c r="R14" s="1"/>
  <c r="W14" s="1"/>
  <c r="AB14" s="1"/>
  <c r="AG14" s="1"/>
  <c r="AL14" s="1"/>
  <c r="AQ14" s="1"/>
  <c r="AV14" s="1"/>
  <c r="BA14" s="1"/>
  <c r="H22"/>
  <c r="M22" s="1"/>
  <c r="R22" s="1"/>
  <c r="W22" s="1"/>
  <c r="AB22" s="1"/>
  <c r="AG22" s="1"/>
  <c r="AL22" s="1"/>
  <c r="AQ22" s="1"/>
  <c r="AV22" s="1"/>
  <c r="BA22" s="1"/>
  <c r="H10"/>
  <c r="M10" s="1"/>
  <c r="R10" s="1"/>
  <c r="W10" s="1"/>
  <c r="AB10" s="1"/>
  <c r="AG10" s="1"/>
  <c r="AL10" s="1"/>
  <c r="AQ10" s="1"/>
  <c r="AV10" s="1"/>
  <c r="BA10" s="1"/>
  <c r="F21"/>
  <c r="H13"/>
  <c r="M13" s="1"/>
  <c r="R13" s="1"/>
  <c r="W13" s="1"/>
  <c r="AB13" s="1"/>
  <c r="AG13" s="1"/>
  <c r="AL13" s="1"/>
  <c r="AQ13" s="1"/>
  <c r="AV13" s="1"/>
  <c r="BA13" s="1"/>
  <c r="F15"/>
  <c r="K18"/>
  <c r="F14"/>
  <c r="F22"/>
  <c r="F10"/>
  <c r="F11"/>
  <c r="F20"/>
  <c r="F24"/>
  <c r="AM19" i="2"/>
  <c r="AM21"/>
  <c r="AM14"/>
  <c r="AM12"/>
  <c r="AM9"/>
  <c r="AM15"/>
  <c r="AM7"/>
  <c r="K9" i="10" l="1"/>
  <c r="N9" s="1"/>
  <c r="P9" s="1"/>
  <c r="S9" s="1"/>
  <c r="U9" s="1"/>
  <c r="K6"/>
  <c r="N6" s="1"/>
  <c r="P6" s="1"/>
  <c r="S6" s="1"/>
  <c r="U6" s="1"/>
  <c r="K13"/>
  <c r="N13" s="1"/>
  <c r="P13" s="1"/>
  <c r="K7"/>
  <c r="N7" s="1"/>
  <c r="P7" s="1"/>
  <c r="S8"/>
  <c r="U8" s="1"/>
  <c r="I20"/>
  <c r="K20" s="1"/>
  <c r="I24"/>
  <c r="K24" s="1"/>
  <c r="I15"/>
  <c r="K15" s="1"/>
  <c r="I21"/>
  <c r="K21" s="1"/>
  <c r="N21" s="1"/>
  <c r="P21" s="1"/>
  <c r="N19"/>
  <c r="P19" s="1"/>
  <c r="I14"/>
  <c r="K14" s="1"/>
  <c r="N12"/>
  <c r="P12" s="1"/>
  <c r="I17"/>
  <c r="K17" s="1"/>
  <c r="N17" s="1"/>
  <c r="P17" s="1"/>
  <c r="I23"/>
  <c r="K23" s="1"/>
  <c r="I22"/>
  <c r="K22" s="1"/>
  <c r="I11"/>
  <c r="K11" s="1"/>
  <c r="N16"/>
  <c r="P16" s="1"/>
  <c r="N25"/>
  <c r="P25" s="1"/>
  <c r="I10"/>
  <c r="K10" s="1"/>
  <c r="N18"/>
  <c r="P18" s="1"/>
  <c r="AM17" i="2"/>
  <c r="AM6"/>
  <c r="AM13"/>
  <c r="AM8"/>
  <c r="AM10"/>
  <c r="AM16"/>
  <c r="S25" i="10" l="1"/>
  <c r="U25" s="1"/>
  <c r="X6"/>
  <c r="Z6" s="1"/>
  <c r="S17"/>
  <c r="U17" s="1"/>
  <c r="S16"/>
  <c r="U16" s="1"/>
  <c r="X8"/>
  <c r="Z8" s="1"/>
  <c r="S13"/>
  <c r="U13" s="1"/>
  <c r="S7"/>
  <c r="U7" s="1"/>
  <c r="S21"/>
  <c r="U21" s="1"/>
  <c r="S19"/>
  <c r="U19" s="1"/>
  <c r="S18"/>
  <c r="U18" s="1"/>
  <c r="X9"/>
  <c r="Z9" s="1"/>
  <c r="S12"/>
  <c r="U12" s="1"/>
  <c r="N14"/>
  <c r="P14" s="1"/>
  <c r="N22"/>
  <c r="P22" s="1"/>
  <c r="N24"/>
  <c r="P24" s="1"/>
  <c r="N20"/>
  <c r="P20" s="1"/>
  <c r="N10"/>
  <c r="P10" s="1"/>
  <c r="N11"/>
  <c r="P11" s="1"/>
  <c r="N15"/>
  <c r="P15" s="1"/>
  <c r="N23"/>
  <c r="P23" s="1"/>
  <c r="X16" l="1"/>
  <c r="Z16" s="1"/>
  <c r="X13"/>
  <c r="Z13" s="1"/>
  <c r="AC9"/>
  <c r="AE9" s="1"/>
  <c r="AC6"/>
  <c r="AE6" s="1"/>
  <c r="X21"/>
  <c r="Z21" s="1"/>
  <c r="S20"/>
  <c r="U20" s="1"/>
  <c r="S11"/>
  <c r="U11" s="1"/>
  <c r="S14"/>
  <c r="U14" s="1"/>
  <c r="S22"/>
  <c r="U22" s="1"/>
  <c r="X18"/>
  <c r="Z18" s="1"/>
  <c r="AC8"/>
  <c r="AE8" s="1"/>
  <c r="X25"/>
  <c r="Z25" s="1"/>
  <c r="S23"/>
  <c r="U23" s="1"/>
  <c r="X17"/>
  <c r="Z17" s="1"/>
  <c r="S10"/>
  <c r="U10" s="1"/>
  <c r="X19"/>
  <c r="Z19" s="1"/>
  <c r="S24"/>
  <c r="U24" s="1"/>
  <c r="X7"/>
  <c r="Z7" s="1"/>
  <c r="X12"/>
  <c r="Z12" s="1"/>
  <c r="S15"/>
  <c r="U15" s="1"/>
  <c r="X22" l="1"/>
  <c r="Z22" s="1"/>
  <c r="Z10"/>
  <c r="X10"/>
  <c r="AE12"/>
  <c r="AC12"/>
  <c r="X14"/>
  <c r="Z14" s="1"/>
  <c r="X15"/>
  <c r="Z15" s="1"/>
  <c r="AC21"/>
  <c r="AE21" s="1"/>
  <c r="AC19"/>
  <c r="AE19" s="1"/>
  <c r="X20"/>
  <c r="Z20" s="1"/>
  <c r="AC25"/>
  <c r="AE25" s="1"/>
  <c r="AC13"/>
  <c r="AE13" s="1"/>
  <c r="X23"/>
  <c r="Z23" s="1"/>
  <c r="AH9"/>
  <c r="AJ9" s="1"/>
  <c r="AC18"/>
  <c r="AE18" s="1"/>
  <c r="AC7"/>
  <c r="AE7" s="1"/>
  <c r="X24"/>
  <c r="Z24" s="1"/>
  <c r="X11"/>
  <c r="Z11" s="1"/>
  <c r="AH8"/>
  <c r="AJ8" s="1"/>
  <c r="AH6"/>
  <c r="AJ6" s="1"/>
  <c r="AC17"/>
  <c r="AE17" s="1"/>
  <c r="AC16"/>
  <c r="AE16" s="1"/>
  <c r="AM8" l="1"/>
  <c r="AO8" s="1"/>
  <c r="AH19"/>
  <c r="AJ19" s="1"/>
  <c r="AH7"/>
  <c r="AJ7" s="1"/>
  <c r="AH18"/>
  <c r="AJ18" s="1"/>
  <c r="AH17"/>
  <c r="AJ17" s="1"/>
  <c r="AH25"/>
  <c r="AJ25" s="1"/>
  <c r="AC15"/>
  <c r="AE15" s="1"/>
  <c r="AH16"/>
  <c r="AJ16" s="1"/>
  <c r="AC22"/>
  <c r="AE22" s="1"/>
  <c r="AC24"/>
  <c r="AE24" s="1"/>
  <c r="AC23"/>
  <c r="AE23" s="1"/>
  <c r="AH12"/>
  <c r="AJ12" s="1"/>
  <c r="AC11"/>
  <c r="AE11" s="1"/>
  <c r="AM9"/>
  <c r="AO9" s="1"/>
  <c r="AC20"/>
  <c r="AE20" s="1"/>
  <c r="AC14"/>
  <c r="AE14" s="1"/>
  <c r="AH13"/>
  <c r="AJ13" s="1"/>
  <c r="AM6"/>
  <c r="AO6" s="1"/>
  <c r="AH21"/>
  <c r="AJ21" s="1"/>
  <c r="AC10"/>
  <c r="AE10" s="1"/>
  <c r="AM13" l="1"/>
  <c r="AO13" s="1"/>
  <c r="AR9"/>
  <c r="AT9" s="1"/>
  <c r="AH24"/>
  <c r="AJ24" s="1"/>
  <c r="AM16"/>
  <c r="AO16" s="1"/>
  <c r="AM18"/>
  <c r="AO18" s="1"/>
  <c r="AR8"/>
  <c r="AT8" s="1"/>
  <c r="AH20"/>
  <c r="AJ20" s="1"/>
  <c r="AM17"/>
  <c r="AO17" s="1"/>
  <c r="AM21"/>
  <c r="AO21" s="1"/>
  <c r="AH14"/>
  <c r="AJ14" s="1"/>
  <c r="AH11"/>
  <c r="AJ11" s="1"/>
  <c r="AH23"/>
  <c r="AJ23" s="1"/>
  <c r="AH10"/>
  <c r="AJ10" s="1"/>
  <c r="AM12"/>
  <c r="AO12" s="1"/>
  <c r="AH15"/>
  <c r="AJ15" s="1"/>
  <c r="AM7"/>
  <c r="AO7" s="1"/>
  <c r="AM19"/>
  <c r="AO19" s="1"/>
  <c r="AH22"/>
  <c r="AJ22" s="1"/>
  <c r="AR6"/>
  <c r="AT6" s="1"/>
  <c r="AM25"/>
  <c r="AO25" s="1"/>
  <c r="AR7" l="1"/>
  <c r="AT7" s="1"/>
  <c r="AR18"/>
  <c r="AT18" s="1"/>
  <c r="AM11"/>
  <c r="AO11" s="1"/>
  <c r="AR19"/>
  <c r="AT19" s="1"/>
  <c r="AM20"/>
  <c r="AO20" s="1"/>
  <c r="AM24"/>
  <c r="AO24" s="1"/>
  <c r="AR13"/>
  <c r="AT13" s="1"/>
  <c r="AR12"/>
  <c r="AT12" s="1"/>
  <c r="AR17"/>
  <c r="AT17" s="1"/>
  <c r="AM10"/>
  <c r="AO10" s="1"/>
  <c r="AR21"/>
  <c r="AT21" s="1"/>
  <c r="AW9"/>
  <c r="AY9" s="1"/>
  <c r="AR25"/>
  <c r="AT25" s="1"/>
  <c r="AM22"/>
  <c r="AO22" s="1"/>
  <c r="AM15"/>
  <c r="AO15" s="1"/>
  <c r="AM14"/>
  <c r="AO14" s="1"/>
  <c r="AW8"/>
  <c r="AY8" s="1"/>
  <c r="AM23"/>
  <c r="AO23" s="1"/>
  <c r="AW6"/>
  <c r="AY6" s="1"/>
  <c r="AR16"/>
  <c r="AT16" s="1"/>
  <c r="AR14" l="1"/>
  <c r="AT14" s="1"/>
  <c r="AY12"/>
  <c r="AW12"/>
  <c r="AW25"/>
  <c r="AY25" s="1"/>
  <c r="AR15"/>
  <c r="AT15" s="1"/>
  <c r="AR11"/>
  <c r="AT11" s="1"/>
  <c r="AW7"/>
  <c r="AY7" s="1"/>
  <c r="BB8"/>
  <c r="BD8" s="1"/>
  <c r="AR22"/>
  <c r="AT22" s="1"/>
  <c r="AW19"/>
  <c r="AY19" s="1"/>
  <c r="BB6"/>
  <c r="BD6" s="1"/>
  <c r="AW21"/>
  <c r="AY21" s="1"/>
  <c r="AR20"/>
  <c r="AT20" s="1"/>
  <c r="AW16"/>
  <c r="AY16" s="1"/>
  <c r="BB9"/>
  <c r="BD9" s="1"/>
  <c r="AW17"/>
  <c r="AY17" s="1"/>
  <c r="AR24"/>
  <c r="AT24" s="1"/>
  <c r="AR10"/>
  <c r="AT10" s="1"/>
  <c r="AW18"/>
  <c r="AY18" s="1"/>
  <c r="AR23"/>
  <c r="AT23" s="1"/>
  <c r="AW13"/>
  <c r="AY13" s="1"/>
  <c r="AW10" l="1"/>
  <c r="AY10" s="1"/>
  <c r="AW23"/>
  <c r="AY23" s="1"/>
  <c r="BB7"/>
  <c r="BD7" s="1"/>
  <c r="AW15"/>
  <c r="AY15" s="1"/>
  <c r="BB21"/>
  <c r="BD21" s="1"/>
  <c r="AW14"/>
  <c r="AY14" s="1"/>
  <c r="BB17"/>
  <c r="BD17" s="1"/>
  <c r="BB12"/>
  <c r="BD12" s="1"/>
  <c r="AW24"/>
  <c r="AY24" s="1"/>
  <c r="AW22"/>
  <c r="AY22" s="1"/>
  <c r="AW11"/>
  <c r="AY11" s="1"/>
  <c r="BB13"/>
  <c r="BD13" s="1"/>
  <c r="AW20"/>
  <c r="AY20" s="1"/>
  <c r="BB19"/>
  <c r="BD19" s="1"/>
  <c r="BB18"/>
  <c r="BD18" s="1"/>
  <c r="BB16"/>
  <c r="BD16" s="1"/>
  <c r="BB25"/>
  <c r="BD25" s="1"/>
  <c r="BB14" l="1"/>
  <c r="BD14" s="1"/>
  <c r="BB22"/>
  <c r="BD22" s="1"/>
  <c r="BB11"/>
  <c r="BD11" s="1"/>
  <c r="BB15"/>
  <c r="BD15" s="1"/>
  <c r="BB10"/>
  <c r="BD10" s="1"/>
  <c r="BB20"/>
  <c r="BD20" s="1"/>
  <c r="BB24"/>
  <c r="BD24" s="1"/>
  <c r="BB23"/>
  <c r="BD23" s="1"/>
</calcChain>
</file>

<file path=xl/sharedStrings.xml><?xml version="1.0" encoding="utf-8"?>
<sst xmlns="http://schemas.openxmlformats.org/spreadsheetml/2006/main" count="391" uniqueCount="85">
  <si>
    <t>Name</t>
  </si>
  <si>
    <t>Liz Batt</t>
  </si>
  <si>
    <t>Time</t>
  </si>
  <si>
    <t>Position</t>
  </si>
  <si>
    <t>Points</t>
  </si>
  <si>
    <t>Best 6</t>
  </si>
  <si>
    <t>Scratch Time</t>
  </si>
  <si>
    <t>Handicap Time</t>
  </si>
  <si>
    <t>Next Handicap</t>
  </si>
  <si>
    <t>New Handicap</t>
  </si>
  <si>
    <t>Lower</t>
  </si>
  <si>
    <t>No. Of Events</t>
  </si>
  <si>
    <t>Ridden</t>
  </si>
  <si>
    <t>Total Points</t>
  </si>
  <si>
    <t>Category</t>
  </si>
  <si>
    <t>Scoring</t>
  </si>
  <si>
    <t>M</t>
  </si>
  <si>
    <t>Men's Scratch</t>
  </si>
  <si>
    <t>Women's Scratch</t>
  </si>
  <si>
    <t>ALL - Handicap Calculations</t>
  </si>
  <si>
    <t>All Handicap</t>
  </si>
  <si>
    <t>WOMEN - Scratch Calculations (1st Claim Members Only)</t>
  </si>
  <si>
    <t>MEN - Scratch Calculations (1st Claim Members Only)</t>
  </si>
  <si>
    <t>Cathy Murray</t>
  </si>
  <si>
    <t>Upper</t>
  </si>
  <si>
    <t>Len Eyre Results 2019</t>
  </si>
  <si>
    <t>7th May 2019</t>
  </si>
  <si>
    <t>14th May 2019</t>
  </si>
  <si>
    <t>21st May 2019</t>
  </si>
  <si>
    <t>28th May 2019</t>
  </si>
  <si>
    <t>4th June 2019</t>
  </si>
  <si>
    <t>11th June 2019</t>
  </si>
  <si>
    <t>18th June 2019</t>
  </si>
  <si>
    <t>25th June 2019</t>
  </si>
  <si>
    <t>2nd July 2019</t>
  </si>
  <si>
    <t>9th July 2019</t>
  </si>
  <si>
    <t>16th July 2019</t>
  </si>
  <si>
    <t>23rd July 2019</t>
  </si>
  <si>
    <t>Tom Thornely</t>
  </si>
  <si>
    <t>Paul Whyte</t>
  </si>
  <si>
    <t>Jon Batt</t>
  </si>
  <si>
    <t>Steve I'Anson</t>
  </si>
  <si>
    <t>Geoff Lewis</t>
  </si>
  <si>
    <t>Si Watson</t>
  </si>
  <si>
    <t>Tracy Gregory</t>
  </si>
  <si>
    <t>Tineke Hanshaw</t>
  </si>
  <si>
    <t>Adrian Derbyshire</t>
  </si>
  <si>
    <t>Andrew Garrison</t>
  </si>
  <si>
    <t>Arne Beswick</t>
  </si>
  <si>
    <t>Carl Braithwaite</t>
  </si>
  <si>
    <t>Chris Lea</t>
  </si>
  <si>
    <t>Chris Whelpton</t>
  </si>
  <si>
    <t>Iona Sewell</t>
  </si>
  <si>
    <t>Mat Ivings</t>
  </si>
  <si>
    <t>Matthew Hopkins</t>
  </si>
  <si>
    <t>Matthew Young</t>
  </si>
  <si>
    <t>Michael Allcroft</t>
  </si>
  <si>
    <t>Pat Holborn</t>
  </si>
  <si>
    <t>Phil Blundell</t>
  </si>
  <si>
    <t>Rob Yates</t>
  </si>
  <si>
    <t>Sam Clark</t>
  </si>
  <si>
    <t>Stuart Baker</t>
  </si>
  <si>
    <t>NM</t>
  </si>
  <si>
    <t>Gordon Hair</t>
  </si>
  <si>
    <t>ALL Buxton CC 1st Claim Participants</t>
  </si>
  <si>
    <t xml:space="preserve">  Tom Thornely</t>
  </si>
  <si>
    <t xml:space="preserve">  Sam Clark</t>
  </si>
  <si>
    <t xml:space="preserve">  Jon Batt</t>
  </si>
  <si>
    <t xml:space="preserve">  Steve I'Anson</t>
  </si>
  <si>
    <t xml:space="preserve">  Geoff Lewis</t>
  </si>
  <si>
    <t xml:space="preserve">  Pat Holborn</t>
  </si>
  <si>
    <t xml:space="preserve">  Michael Allcroft</t>
  </si>
  <si>
    <t xml:space="preserve">  Mat Ivings</t>
  </si>
  <si>
    <t xml:space="preserve">  Andrew Garrison</t>
  </si>
  <si>
    <t xml:space="preserve">  Carl Braithwaite</t>
  </si>
  <si>
    <t xml:space="preserve">  Arne Beswick</t>
  </si>
  <si>
    <t xml:space="preserve">  Chris Lea</t>
  </si>
  <si>
    <t xml:space="preserve">  Phil Blundell</t>
  </si>
  <si>
    <t xml:space="preserve">  Matthew Hopkins</t>
  </si>
  <si>
    <t xml:space="preserve">  Si Watson</t>
  </si>
  <si>
    <t xml:space="preserve">  Rob Yates</t>
  </si>
  <si>
    <t xml:space="preserve">  Liz Batt</t>
  </si>
  <si>
    <t xml:space="preserve">  Tracy Gregory</t>
  </si>
  <si>
    <t xml:space="preserve">  Tineke Hanshaw</t>
  </si>
  <si>
    <t xml:space="preserve">  Cathy Murray</t>
  </si>
</sst>
</file>

<file path=xl/styles.xml><?xml version="1.0" encoding="utf-8"?>
<styleSheet xmlns="http://schemas.openxmlformats.org/spreadsheetml/2006/main">
  <fonts count="7">
    <font>
      <sz val="11"/>
      <color theme="1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45" fontId="0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0" fillId="0" borderId="8" xfId="0" applyFill="1" applyBorder="1"/>
    <xf numFmtId="0" fontId="1" fillId="0" borderId="0" xfId="0" applyFont="1" applyFill="1" applyBorder="1"/>
    <xf numFmtId="0" fontId="0" fillId="0" borderId="0" xfId="0" applyFont="1" applyFill="1" applyBorder="1"/>
    <xf numFmtId="21" fontId="0" fillId="0" borderId="0" xfId="0" applyNumberFormat="1" applyFont="1" applyFill="1" applyBorder="1"/>
    <xf numFmtId="0" fontId="0" fillId="0" borderId="0" xfId="0" applyFont="1" applyFill="1" applyBorder="1" applyAlignment="1">
      <alignment vertical="center" wrapText="1"/>
    </xf>
    <xf numFmtId="0" fontId="0" fillId="0" borderId="6" xfId="0" applyFont="1" applyFill="1" applyBorder="1"/>
    <xf numFmtId="0" fontId="0" fillId="0" borderId="8" xfId="0" applyFont="1" applyFill="1" applyBorder="1"/>
    <xf numFmtId="0" fontId="0" fillId="0" borderId="0" xfId="0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1" fontId="0" fillId="0" borderId="8" xfId="0" applyNumberFormat="1" applyFont="1" applyFill="1" applyBorder="1" applyAlignment="1">
      <alignment horizontal="center"/>
    </xf>
    <xf numFmtId="1" fontId="0" fillId="0" borderId="8" xfId="0" applyNumberForma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5" fontId="0" fillId="0" borderId="8" xfId="0" applyNumberFormat="1" applyFont="1" applyFill="1" applyBorder="1" applyAlignment="1">
      <alignment horizontal="center" vertical="center" wrapText="1"/>
    </xf>
    <xf numFmtId="1" fontId="0" fillId="3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9" xfId="0" applyFont="1" applyFill="1" applyBorder="1" applyAlignment="1">
      <alignment horizontal="left" vertical="center" wrapText="1"/>
    </xf>
    <xf numFmtId="0" fontId="0" fillId="0" borderId="11" xfId="0" applyFill="1" applyBorder="1"/>
    <xf numFmtId="0" fontId="0" fillId="0" borderId="12" xfId="0" applyFont="1" applyFill="1" applyBorder="1"/>
    <xf numFmtId="0" fontId="0" fillId="0" borderId="10" xfId="0" applyFont="1" applyFill="1" applyBorder="1" applyAlignment="1">
      <alignment horizontal="left" vertical="center" wrapText="1"/>
    </xf>
    <xf numFmtId="45" fontId="0" fillId="0" borderId="10" xfId="0" applyNumberFormat="1" applyFont="1" applyFill="1" applyBorder="1" applyAlignment="1">
      <alignment horizontal="center" vertical="center" wrapText="1"/>
    </xf>
    <xf numFmtId="45" fontId="0" fillId="0" borderId="12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/>
    <xf numFmtId="1" fontId="0" fillId="0" borderId="7" xfId="0" applyNumberFormat="1" applyFont="1" applyFill="1" applyBorder="1" applyAlignment="1">
      <alignment horizontal="center"/>
    </xf>
    <xf numFmtId="0" fontId="0" fillId="3" borderId="10" xfId="0" applyNumberFormat="1" applyFont="1" applyFill="1" applyBorder="1" applyAlignment="1">
      <alignment horizontal="center" vertical="center"/>
    </xf>
    <xf numFmtId="1" fontId="0" fillId="3" borderId="1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1" fontId="0" fillId="0" borderId="0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0" borderId="0" xfId="0" applyFont="1"/>
    <xf numFmtId="45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45" fontId="2" fillId="0" borderId="0" xfId="0" applyNumberFormat="1" applyFont="1" applyAlignment="1">
      <alignment horizontal="center"/>
    </xf>
    <xf numFmtId="45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5" fontId="2" fillId="0" borderId="9" xfId="0" applyNumberFormat="1" applyFont="1" applyBorder="1" applyAlignment="1">
      <alignment horizontal="center"/>
    </xf>
    <xf numFmtId="45" fontId="2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45" fontId="2" fillId="0" borderId="9" xfId="0" applyNumberFormat="1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/>
    </xf>
    <xf numFmtId="45" fontId="0" fillId="0" borderId="0" xfId="0" applyNumberFormat="1" applyFont="1" applyAlignment="1">
      <alignment horizontal="center" vertical="center"/>
    </xf>
    <xf numFmtId="45" fontId="2" fillId="0" borderId="0" xfId="0" applyNumberFormat="1" applyFont="1" applyFill="1" applyAlignment="1">
      <alignment horizontal="center" vertical="center" wrapText="1"/>
    </xf>
    <xf numFmtId="45" fontId="2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45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Fill="1"/>
    <xf numFmtId="45" fontId="2" fillId="0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 vertical="center" wrapText="1"/>
    </xf>
    <xf numFmtId="45" fontId="2" fillId="0" borderId="9" xfId="0" applyNumberFormat="1" applyFont="1" applyFill="1" applyBorder="1" applyAlignment="1">
      <alignment horizontal="center" vertical="center"/>
    </xf>
    <xf numFmtId="45" fontId="2" fillId="0" borderId="9" xfId="0" applyNumberFormat="1" applyFont="1" applyFill="1" applyBorder="1" applyAlignment="1">
      <alignment horizontal="center" vertical="center" wrapText="1"/>
    </xf>
    <xf numFmtId="45" fontId="0" fillId="0" borderId="9" xfId="0" applyNumberFormat="1" applyFont="1" applyBorder="1" applyAlignment="1">
      <alignment horizontal="center" vertical="center"/>
    </xf>
    <xf numFmtId="45" fontId="2" fillId="0" borderId="9" xfId="0" applyNumberFormat="1" applyFont="1" applyFill="1" applyBorder="1" applyAlignment="1">
      <alignment horizontal="center"/>
    </xf>
    <xf numFmtId="45" fontId="0" fillId="0" borderId="9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0" borderId="3" xfId="0" applyBorder="1"/>
    <xf numFmtId="0" fontId="6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zoomScaleNormal="100" workbookViewId="0">
      <pane xSplit="1" topLeftCell="C1" activePane="topRight" state="frozen"/>
      <selection pane="topRight" activeCell="A5" sqref="A5"/>
    </sheetView>
  </sheetViews>
  <sheetFormatPr defaultRowHeight="15"/>
  <cols>
    <col min="1" max="1" width="29.42578125" style="1" customWidth="1"/>
    <col min="2" max="2" width="11.42578125" style="52" customWidth="1"/>
    <col min="3" max="3" width="15.42578125" style="49" customWidth="1"/>
    <col min="4" max="4" width="16.5703125" style="52" customWidth="1"/>
    <col min="5" max="6" width="16.5703125" style="49" customWidth="1"/>
    <col min="7" max="7" width="16.140625" style="49" customWidth="1"/>
    <col min="8" max="10" width="17.140625" style="49" customWidth="1"/>
    <col min="11" max="11" width="15" style="49" customWidth="1"/>
    <col min="12" max="12" width="15.140625" style="49" customWidth="1"/>
    <col min="13" max="13" width="16.28515625" style="49" customWidth="1"/>
    <col min="14" max="14" width="16.7109375" style="49" customWidth="1"/>
    <col min="15" max="16384" width="9.140625" style="1"/>
  </cols>
  <sheetData>
    <row r="1" spans="1:15" ht="26.25">
      <c r="A1" s="51" t="s">
        <v>25</v>
      </c>
      <c r="B1" s="94"/>
    </row>
    <row r="2" spans="1:1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>
      <c r="A3" s="60" t="s">
        <v>0</v>
      </c>
      <c r="B3" s="95" t="s">
        <v>14</v>
      </c>
      <c r="C3" s="59" t="s">
        <v>26</v>
      </c>
      <c r="D3" s="59" t="s">
        <v>27</v>
      </c>
      <c r="E3" s="59" t="s">
        <v>28</v>
      </c>
      <c r="F3" s="59" t="s">
        <v>29</v>
      </c>
      <c r="G3" s="59" t="s">
        <v>30</v>
      </c>
      <c r="H3" s="59" t="s">
        <v>31</v>
      </c>
      <c r="I3" s="59" t="s">
        <v>32</v>
      </c>
      <c r="J3" s="59" t="s">
        <v>33</v>
      </c>
      <c r="K3" s="59" t="s">
        <v>34</v>
      </c>
      <c r="L3" s="59" t="s">
        <v>35</v>
      </c>
      <c r="M3" s="59" t="s">
        <v>36</v>
      </c>
      <c r="N3" s="59" t="s">
        <v>37</v>
      </c>
      <c r="O3" s="59" t="s">
        <v>12</v>
      </c>
    </row>
    <row r="5" spans="1:15">
      <c r="A5" s="70" t="s">
        <v>47</v>
      </c>
      <c r="B5" s="96" t="s">
        <v>16</v>
      </c>
      <c r="C5" s="52"/>
      <c r="E5" s="52"/>
      <c r="F5" s="52"/>
      <c r="G5" s="52"/>
      <c r="H5" s="52"/>
      <c r="I5" s="52"/>
      <c r="J5" s="50">
        <v>1.9606481481481482E-2</v>
      </c>
      <c r="K5" s="50">
        <v>1.8680555555555554E-2</v>
      </c>
      <c r="L5" s="50">
        <v>1.8217592592592594E-2</v>
      </c>
      <c r="M5" s="50">
        <v>1.789351851851852E-2</v>
      </c>
      <c r="N5" s="52"/>
      <c r="O5" s="73">
        <f>COUNTA(C5:N5)</f>
        <v>4</v>
      </c>
    </row>
    <row r="6" spans="1:15">
      <c r="A6" s="70" t="s">
        <v>48</v>
      </c>
      <c r="B6" s="52" t="s">
        <v>16</v>
      </c>
      <c r="C6" s="52"/>
      <c r="E6" s="52"/>
      <c r="F6" s="52"/>
      <c r="G6" s="52"/>
      <c r="H6" s="52"/>
      <c r="I6" s="52"/>
      <c r="J6" s="52"/>
      <c r="K6" s="52"/>
      <c r="L6" s="52"/>
      <c r="M6" s="50"/>
      <c r="N6" s="50">
        <v>1.5150462962962961E-2</v>
      </c>
      <c r="O6" s="73">
        <f>COUNTA(C6:N6)</f>
        <v>1</v>
      </c>
    </row>
    <row r="7" spans="1:15" s="67" customFormat="1">
      <c r="A7" s="71" t="s">
        <v>49</v>
      </c>
      <c r="B7" s="97" t="s">
        <v>16</v>
      </c>
      <c r="C7" s="65"/>
      <c r="D7" s="65"/>
      <c r="E7" s="66">
        <v>1.7303240740740744E-2</v>
      </c>
      <c r="F7" s="66"/>
      <c r="G7" s="66"/>
      <c r="H7" s="65"/>
      <c r="I7" s="65"/>
      <c r="J7" s="65">
        <v>1.7638888888888885E-2</v>
      </c>
      <c r="K7" s="65">
        <v>1.743055555555556E-2</v>
      </c>
      <c r="L7" s="66"/>
      <c r="M7" s="66"/>
      <c r="N7" s="65"/>
      <c r="O7" s="73">
        <f>COUNTA(C7:N7)</f>
        <v>3</v>
      </c>
    </row>
    <row r="8" spans="1:15">
      <c r="A8" s="70" t="s">
        <v>23</v>
      </c>
      <c r="B8" s="52" t="s">
        <v>16</v>
      </c>
      <c r="C8" s="52"/>
      <c r="E8" s="52"/>
      <c r="F8" s="52"/>
      <c r="G8" s="52"/>
      <c r="H8" s="52"/>
      <c r="I8" s="52"/>
      <c r="J8" s="52"/>
      <c r="K8" s="52"/>
      <c r="L8" s="52"/>
      <c r="M8" s="50"/>
      <c r="N8" s="50">
        <v>1.9282407407407408E-2</v>
      </c>
      <c r="O8" s="73">
        <f>COUNTA(C8:N8)</f>
        <v>1</v>
      </c>
    </row>
    <row r="9" spans="1:15">
      <c r="A9" s="70" t="s">
        <v>50</v>
      </c>
      <c r="B9" s="52" t="s">
        <v>16</v>
      </c>
      <c r="C9" s="52"/>
      <c r="E9" s="52"/>
      <c r="F9" s="52"/>
      <c r="G9" s="52"/>
      <c r="H9" s="52"/>
      <c r="I9" s="52"/>
      <c r="J9" s="52"/>
      <c r="K9" s="50">
        <v>1.5138888888888886E-2</v>
      </c>
      <c r="L9" s="52"/>
      <c r="M9" s="52"/>
      <c r="N9" s="52"/>
      <c r="O9" s="73">
        <f>COUNTA(C9:N9)</f>
        <v>1</v>
      </c>
    </row>
    <row r="10" spans="1:15" s="67" customFormat="1">
      <c r="A10" s="71" t="s">
        <v>42</v>
      </c>
      <c r="B10" s="97" t="s">
        <v>16</v>
      </c>
      <c r="C10" s="53">
        <v>1.7650462962962965E-2</v>
      </c>
      <c r="D10" s="68">
        <v>1.7615740740740741E-2</v>
      </c>
      <c r="E10" s="66">
        <v>1.7546296296296296E-2</v>
      </c>
      <c r="F10" s="65"/>
      <c r="G10" s="72">
        <v>2.0729166666666667E-2</v>
      </c>
      <c r="H10" s="65">
        <v>1.8472222222222223E-2</v>
      </c>
      <c r="I10" s="66">
        <v>1.6979166666666667E-2</v>
      </c>
      <c r="J10" s="65">
        <v>1.7395833333333336E-2</v>
      </c>
      <c r="K10" s="65">
        <v>1.7233796296296296E-2</v>
      </c>
      <c r="L10" s="66"/>
      <c r="M10" s="65">
        <v>1.6631944444444446E-2</v>
      </c>
      <c r="N10" s="65">
        <v>1.6655092592592596E-2</v>
      </c>
      <c r="O10" s="73">
        <f>COUNTA(C10:N10)</f>
        <v>10</v>
      </c>
    </row>
    <row r="11" spans="1:15" s="67" customFormat="1">
      <c r="A11" s="71" t="s">
        <v>40</v>
      </c>
      <c r="B11" s="97" t="s">
        <v>16</v>
      </c>
      <c r="C11" s="53">
        <v>1.59375E-2</v>
      </c>
      <c r="D11" s="66">
        <v>1.5324074074074077E-2</v>
      </c>
      <c r="E11" s="66">
        <v>1.5891203703703703E-2</v>
      </c>
      <c r="F11" s="65"/>
      <c r="G11" s="66"/>
      <c r="H11" s="65"/>
      <c r="I11" s="65">
        <v>1.5833333333333331E-2</v>
      </c>
      <c r="J11" s="65">
        <v>1.6458333333333335E-2</v>
      </c>
      <c r="K11" s="65"/>
      <c r="L11" s="65">
        <v>1.5648148148148147E-2</v>
      </c>
      <c r="M11" s="65">
        <v>1.5532407407407408E-2</v>
      </c>
      <c r="N11" s="65"/>
      <c r="O11" s="73">
        <f>COUNTA(C11:N11)</f>
        <v>7</v>
      </c>
    </row>
    <row r="12" spans="1:15">
      <c r="A12" s="71" t="s">
        <v>1</v>
      </c>
      <c r="B12" s="97" t="s">
        <v>16</v>
      </c>
      <c r="C12" s="53">
        <v>1.726851851851852E-2</v>
      </c>
      <c r="D12" s="65">
        <v>1.7141203703703704E-2</v>
      </c>
      <c r="E12" s="68">
        <v>1.7523148148148149E-2</v>
      </c>
      <c r="F12" s="65"/>
      <c r="G12" s="72">
        <v>2.1469907407407406E-2</v>
      </c>
      <c r="H12" s="66">
        <v>1.8240740740740741E-2</v>
      </c>
      <c r="I12" s="66"/>
      <c r="J12" s="65">
        <v>1.7129629629629634E-2</v>
      </c>
      <c r="K12" s="65">
        <v>1.6793981481481483E-2</v>
      </c>
      <c r="L12" s="65">
        <v>1.744212962962963E-2</v>
      </c>
      <c r="M12" s="65">
        <v>1.6967592592592593E-2</v>
      </c>
      <c r="N12" s="65">
        <v>1.6307870370370372E-2</v>
      </c>
      <c r="O12" s="73">
        <f>COUNTA(C12:N12)</f>
        <v>10</v>
      </c>
    </row>
    <row r="13" spans="1:15" s="67" customFormat="1">
      <c r="A13" s="71" t="s">
        <v>53</v>
      </c>
      <c r="B13" s="97" t="s">
        <v>16</v>
      </c>
      <c r="C13" s="65"/>
      <c r="D13" s="66"/>
      <c r="E13" s="66">
        <v>1.5162037037037033E-2</v>
      </c>
      <c r="F13" s="65"/>
      <c r="G13" s="66"/>
      <c r="H13" s="65"/>
      <c r="I13" s="65"/>
      <c r="J13" s="66"/>
      <c r="K13" s="66"/>
      <c r="L13" s="66"/>
      <c r="M13" s="66"/>
      <c r="N13" s="65">
        <v>1.3796296296296296E-2</v>
      </c>
      <c r="O13" s="73">
        <f>COUNTA(C13:N13)</f>
        <v>2</v>
      </c>
    </row>
    <row r="14" spans="1:15" s="67" customFormat="1">
      <c r="A14" s="70" t="s">
        <v>54</v>
      </c>
      <c r="B14" s="96" t="s">
        <v>16</v>
      </c>
      <c r="C14" s="50"/>
      <c r="D14" s="57">
        <v>1.6099537037037037E-2</v>
      </c>
      <c r="E14" s="64"/>
      <c r="F14" s="64"/>
      <c r="G14" s="64"/>
      <c r="H14" s="50"/>
      <c r="I14" s="50"/>
      <c r="J14" s="57"/>
      <c r="K14" s="57"/>
      <c r="L14" s="50"/>
      <c r="M14" s="50"/>
      <c r="N14" s="50"/>
      <c r="O14" s="73">
        <f>COUNTA(C14:N14)</f>
        <v>1</v>
      </c>
    </row>
    <row r="15" spans="1:15">
      <c r="A15" s="71" t="s">
        <v>56</v>
      </c>
      <c r="B15" s="97" t="s">
        <v>16</v>
      </c>
      <c r="C15" s="65"/>
      <c r="D15" s="66"/>
      <c r="E15" s="66"/>
      <c r="F15" s="65"/>
      <c r="G15" s="65"/>
      <c r="H15" s="65">
        <v>1.8645833333333334E-2</v>
      </c>
      <c r="I15" s="65">
        <v>1.7476851851851855E-2</v>
      </c>
      <c r="J15" s="65">
        <v>1.7361111111111112E-2</v>
      </c>
      <c r="K15" s="65">
        <v>1.7164351851851854E-2</v>
      </c>
      <c r="L15" s="66"/>
      <c r="M15" s="65">
        <v>1.696759259259259E-2</v>
      </c>
      <c r="N15" s="65">
        <v>1.7175925925925924E-2</v>
      </c>
      <c r="O15" s="73">
        <f>COUNTA(C15:N15)</f>
        <v>6</v>
      </c>
    </row>
    <row r="16" spans="1:15">
      <c r="A16" s="71" t="s">
        <v>57</v>
      </c>
      <c r="B16" s="97" t="s">
        <v>16</v>
      </c>
      <c r="C16" s="65"/>
      <c r="D16" s="66">
        <v>1.6851851851851851E-2</v>
      </c>
      <c r="E16" s="66">
        <v>1.7465277777777774E-2</v>
      </c>
      <c r="F16" s="66"/>
      <c r="G16" s="65"/>
      <c r="H16" s="66"/>
      <c r="I16" s="66">
        <v>1.7060185185185185E-2</v>
      </c>
      <c r="J16" s="65">
        <v>1.6840277777777777E-2</v>
      </c>
      <c r="K16" s="65">
        <v>1.667824074074074E-2</v>
      </c>
      <c r="L16" s="66"/>
      <c r="M16" s="65">
        <v>1.6435185185185185E-2</v>
      </c>
      <c r="N16" s="65">
        <v>1.6122685185185184E-2</v>
      </c>
      <c r="O16" s="73">
        <f>COUNTA(C16:N16)</f>
        <v>7</v>
      </c>
    </row>
    <row r="17" spans="1:15">
      <c r="A17" s="70" t="s">
        <v>58</v>
      </c>
      <c r="B17" s="52" t="s">
        <v>16</v>
      </c>
      <c r="C17" s="52"/>
      <c r="E17" s="52"/>
      <c r="F17" s="52"/>
      <c r="G17" s="52"/>
      <c r="H17" s="52"/>
      <c r="I17" s="52"/>
      <c r="J17" s="52"/>
      <c r="K17" s="52"/>
      <c r="L17" s="52"/>
      <c r="M17" s="50"/>
      <c r="N17" s="50">
        <v>1.5347222222222222E-2</v>
      </c>
      <c r="O17" s="73">
        <f>COUNTA(C17:N17)</f>
        <v>1</v>
      </c>
    </row>
    <row r="18" spans="1:15">
      <c r="A18" s="70" t="s">
        <v>59</v>
      </c>
      <c r="B18" s="96" t="s">
        <v>16</v>
      </c>
      <c r="C18" s="50"/>
      <c r="D18" s="50">
        <v>1.849537037037037E-2</v>
      </c>
      <c r="E18" s="57"/>
      <c r="F18" s="57"/>
      <c r="G18" s="57"/>
      <c r="H18" s="57"/>
      <c r="I18" s="50"/>
      <c r="J18" s="57"/>
      <c r="K18" s="50"/>
      <c r="L18" s="57"/>
      <c r="M18" s="57"/>
      <c r="N18" s="57"/>
      <c r="O18" s="73">
        <f>COUNTA(C18:N18)</f>
        <v>1</v>
      </c>
    </row>
    <row r="19" spans="1:15">
      <c r="A19" s="71" t="s">
        <v>60</v>
      </c>
      <c r="B19" s="97" t="s">
        <v>16</v>
      </c>
      <c r="C19" s="65"/>
      <c r="D19" s="66">
        <v>1.4236111111111113E-2</v>
      </c>
      <c r="E19" s="66">
        <v>1.4340277777777778E-2</v>
      </c>
      <c r="F19" s="66"/>
      <c r="G19" s="72">
        <v>1.9062500000000003E-2</v>
      </c>
      <c r="H19" s="65">
        <v>1.6805555555555556E-2</v>
      </c>
      <c r="I19" s="66">
        <v>1.425925925925926E-2</v>
      </c>
      <c r="J19" s="65">
        <v>1.4386574074074072E-2</v>
      </c>
      <c r="K19" s="65">
        <v>1.5115740740740737E-2</v>
      </c>
      <c r="L19" s="65"/>
      <c r="M19" s="65"/>
      <c r="N19" s="65"/>
      <c r="O19" s="73">
        <f>COUNTA(C19:N19)</f>
        <v>7</v>
      </c>
    </row>
    <row r="20" spans="1:15">
      <c r="A20" s="70" t="s">
        <v>43</v>
      </c>
      <c r="B20" s="96" t="s">
        <v>16</v>
      </c>
      <c r="C20" s="53">
        <v>1.78587962962963E-2</v>
      </c>
      <c r="D20" s="57"/>
      <c r="E20" s="57"/>
      <c r="F20" s="50"/>
      <c r="G20" s="57"/>
      <c r="H20" s="50"/>
      <c r="I20" s="50"/>
      <c r="J20" s="50"/>
      <c r="K20" s="50"/>
      <c r="L20" s="50"/>
      <c r="M20" s="50"/>
      <c r="N20" s="50"/>
      <c r="O20" s="73">
        <f>COUNTA(C20:N20)</f>
        <v>1</v>
      </c>
    </row>
    <row r="21" spans="1:15" s="67" customFormat="1">
      <c r="A21" s="71" t="s">
        <v>41</v>
      </c>
      <c r="B21" s="97" t="s">
        <v>16</v>
      </c>
      <c r="C21" s="72">
        <v>1.6307870370370368E-2</v>
      </c>
      <c r="D21" s="65">
        <v>1.6030092592592596E-2</v>
      </c>
      <c r="E21" s="66">
        <v>1.6053240740740739E-2</v>
      </c>
      <c r="F21" s="65"/>
      <c r="G21" s="66"/>
      <c r="H21" s="65"/>
      <c r="I21" s="65"/>
      <c r="J21" s="65"/>
      <c r="K21" s="65">
        <v>1.6111111111111111E-2</v>
      </c>
      <c r="L21" s="65">
        <v>1.5810185185185188E-2</v>
      </c>
      <c r="M21" s="65">
        <v>1.5902777777777776E-2</v>
      </c>
      <c r="N21" s="65">
        <v>1.5868055555555555E-2</v>
      </c>
      <c r="O21" s="73">
        <f>COUNTA(C21:N21)</f>
        <v>7</v>
      </c>
    </row>
    <row r="22" spans="1:15" s="67" customFormat="1">
      <c r="A22" s="71" t="s">
        <v>45</v>
      </c>
      <c r="B22" s="97" t="s">
        <v>16</v>
      </c>
      <c r="C22" s="72">
        <v>2.1180555555555557E-2</v>
      </c>
      <c r="D22" s="66">
        <v>2.0798611111111115E-2</v>
      </c>
      <c r="E22" s="72">
        <v>2.1145833333333332E-2</v>
      </c>
      <c r="F22" s="72">
        <v>2.0995370370370373E-2</v>
      </c>
      <c r="G22" s="66"/>
      <c r="H22" s="65"/>
      <c r="I22" s="65">
        <v>2.0625000000000001E-2</v>
      </c>
      <c r="J22" s="65">
        <v>2.1446759259259259E-2</v>
      </c>
      <c r="K22" s="66"/>
      <c r="L22" s="66"/>
      <c r="M22" s="65">
        <v>2.1238425925925924E-2</v>
      </c>
      <c r="N22" s="65">
        <v>2.0509259259259258E-2</v>
      </c>
      <c r="O22" s="73">
        <f>COUNTA(C22:N22)</f>
        <v>8</v>
      </c>
    </row>
    <row r="23" spans="1:15" s="67" customFormat="1">
      <c r="A23" s="71" t="s">
        <v>38</v>
      </c>
      <c r="B23" s="97" t="s">
        <v>16</v>
      </c>
      <c r="C23" s="72">
        <v>1.3784722222222223E-2</v>
      </c>
      <c r="D23" s="65"/>
      <c r="E23" s="66">
        <v>1.3761574074074075E-2</v>
      </c>
      <c r="F23" s="65"/>
      <c r="G23" s="66"/>
      <c r="H23" s="65">
        <v>1.6550925925925924E-2</v>
      </c>
      <c r="I23" s="65">
        <v>1.3576388888888891E-2</v>
      </c>
      <c r="J23" s="66"/>
      <c r="K23" s="65">
        <v>1.3483796296296299E-2</v>
      </c>
      <c r="L23" s="65">
        <v>1.3865740740740741E-2</v>
      </c>
      <c r="M23" s="65">
        <v>1.3564814814814818E-2</v>
      </c>
      <c r="N23" s="65">
        <v>1.3333333333333334E-2</v>
      </c>
      <c r="O23" s="73">
        <f>COUNTA(C23:N23)</f>
        <v>8</v>
      </c>
    </row>
    <row r="24" spans="1:15" s="67" customFormat="1">
      <c r="A24" s="71" t="s">
        <v>44</v>
      </c>
      <c r="B24" s="97" t="s">
        <v>16</v>
      </c>
      <c r="C24" s="72">
        <v>2.0405092592592593E-2</v>
      </c>
      <c r="D24" s="65">
        <v>1.9432870370370371E-2</v>
      </c>
      <c r="E24" s="72">
        <v>1.9918981481481482E-2</v>
      </c>
      <c r="F24" s="72">
        <v>1.9861111111111111E-2</v>
      </c>
      <c r="G24" s="66"/>
      <c r="H24" s="65">
        <v>2.2314814814814815E-2</v>
      </c>
      <c r="I24" s="65">
        <v>1.9803240740740739E-2</v>
      </c>
      <c r="J24" s="65">
        <v>1.996527777777778E-2</v>
      </c>
      <c r="K24" s="66"/>
      <c r="L24" s="66"/>
      <c r="M24" s="65">
        <v>2.0092592592592589E-2</v>
      </c>
      <c r="N24" s="65">
        <v>1.9027777777777775E-2</v>
      </c>
      <c r="O24" s="73">
        <f>COUNTA(C24:N24)</f>
        <v>9</v>
      </c>
    </row>
    <row r="26" spans="1:15">
      <c r="A26" s="70" t="s">
        <v>46</v>
      </c>
      <c r="B26" s="52" t="s">
        <v>62</v>
      </c>
      <c r="C26" s="52"/>
      <c r="E26" s="52"/>
      <c r="F26" s="52"/>
      <c r="G26" s="52"/>
      <c r="H26" s="52"/>
      <c r="I26" s="52"/>
      <c r="J26" s="52"/>
      <c r="K26" s="52"/>
      <c r="L26" s="50">
        <v>1.6620370370370369E-2</v>
      </c>
      <c r="M26" s="52"/>
      <c r="N26" s="52"/>
      <c r="O26" s="73">
        <f>COUNTA(C26:N26)</f>
        <v>1</v>
      </c>
    </row>
    <row r="27" spans="1:15">
      <c r="A27" s="70" t="s">
        <v>51</v>
      </c>
      <c r="B27" s="52" t="s">
        <v>62</v>
      </c>
      <c r="C27" s="52"/>
      <c r="E27" s="52"/>
      <c r="F27" s="52"/>
      <c r="G27" s="52"/>
      <c r="H27" s="52"/>
      <c r="I27" s="52"/>
      <c r="J27" s="52"/>
      <c r="K27" s="50">
        <v>1.8171296296296297E-2</v>
      </c>
      <c r="L27" s="52"/>
      <c r="M27" s="52"/>
      <c r="N27" s="52"/>
      <c r="O27" s="73">
        <f>COUNTA(C27:N27)</f>
        <v>1</v>
      </c>
    </row>
    <row r="28" spans="1:15" s="67" customFormat="1">
      <c r="A28" s="70" t="s">
        <v>63</v>
      </c>
      <c r="B28" s="52" t="s">
        <v>62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0"/>
      <c r="N28" s="50">
        <v>1.6956018518518516E-2</v>
      </c>
      <c r="O28" s="73">
        <f>COUNTA(C28:N28)</f>
        <v>1</v>
      </c>
    </row>
    <row r="29" spans="1:15" s="67" customFormat="1">
      <c r="A29" s="71" t="s">
        <v>52</v>
      </c>
      <c r="B29" s="69" t="s">
        <v>62</v>
      </c>
      <c r="C29" s="69"/>
      <c r="D29" s="69"/>
      <c r="E29" s="69"/>
      <c r="F29" s="69"/>
      <c r="G29" s="69"/>
      <c r="H29" s="69"/>
      <c r="I29" s="69"/>
      <c r="J29" s="69"/>
      <c r="K29" s="65">
        <v>1.7152777777777781E-2</v>
      </c>
      <c r="L29" s="69"/>
      <c r="M29" s="65">
        <v>1.6400462962962964E-2</v>
      </c>
      <c r="N29" s="65">
        <v>1.6145833333333331E-2</v>
      </c>
      <c r="O29" s="73">
        <f>COUNTA(C29:N29)</f>
        <v>3</v>
      </c>
    </row>
    <row r="30" spans="1:15" s="67" customFormat="1">
      <c r="A30" s="70" t="s">
        <v>55</v>
      </c>
      <c r="B30" s="96" t="s">
        <v>62</v>
      </c>
      <c r="C30" s="50"/>
      <c r="D30" s="53"/>
      <c r="E30" s="53"/>
      <c r="F30" s="53"/>
      <c r="G30" s="53">
        <v>1.7199074074074071E-2</v>
      </c>
      <c r="H30" s="53"/>
      <c r="I30" s="53"/>
      <c r="J30" s="53"/>
      <c r="K30" s="53"/>
      <c r="L30" s="53"/>
      <c r="M30" s="50"/>
      <c r="N30" s="50"/>
      <c r="O30" s="73">
        <f>COUNTA(C30:N30)</f>
        <v>1</v>
      </c>
    </row>
    <row r="31" spans="1:15" s="67" customFormat="1">
      <c r="A31" s="71" t="s">
        <v>39</v>
      </c>
      <c r="B31" s="97" t="s">
        <v>62</v>
      </c>
      <c r="C31" s="53">
        <v>1.5682870370370368E-2</v>
      </c>
      <c r="D31" s="66">
        <v>1.5636574074074074E-2</v>
      </c>
      <c r="E31" s="66">
        <v>1.5694444444444445E-2</v>
      </c>
      <c r="F31" s="66"/>
      <c r="G31" s="66"/>
      <c r="H31" s="66"/>
      <c r="I31" s="66"/>
      <c r="J31" s="66"/>
      <c r="K31" s="66"/>
      <c r="L31" s="66"/>
      <c r="M31" s="66"/>
      <c r="N31" s="65"/>
      <c r="O31" s="73">
        <f>COUNTA(C31:N31)</f>
        <v>3</v>
      </c>
    </row>
    <row r="32" spans="1:15">
      <c r="A32" s="70" t="s">
        <v>61</v>
      </c>
      <c r="B32" s="52" t="s">
        <v>62</v>
      </c>
      <c r="C32" s="52"/>
      <c r="E32" s="52"/>
      <c r="F32" s="52"/>
      <c r="G32" s="52"/>
      <c r="H32" s="52"/>
      <c r="I32" s="52"/>
      <c r="J32" s="52"/>
      <c r="K32" s="52"/>
      <c r="L32" s="52"/>
      <c r="M32" s="50"/>
      <c r="N32" s="50">
        <v>1.7858796296296293E-2</v>
      </c>
      <c r="O32" s="73">
        <f>COUNTA(C32:N32)</f>
        <v>1</v>
      </c>
    </row>
  </sheetData>
  <sortState ref="A4:O62">
    <sortCondition ref="A4:A6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22"/>
  <sheetViews>
    <sheetView zoomScale="110" zoomScaleNormal="110" workbookViewId="0">
      <pane xSplit="1" topLeftCell="B1" activePane="topRight" state="frozen"/>
      <selection pane="topRight" activeCell="A6" sqref="A6"/>
    </sheetView>
  </sheetViews>
  <sheetFormatPr defaultColWidth="11.7109375" defaultRowHeight="15"/>
  <cols>
    <col min="1" max="1" width="19.5703125" style="8" customWidth="1"/>
    <col min="2" max="37" width="11.7109375" style="8"/>
    <col min="38" max="38" width="14" style="8" customWidth="1"/>
    <col min="39" max="40" width="11.7109375" style="8"/>
    <col min="41" max="41" width="19.85546875" style="8" customWidth="1"/>
    <col min="42" max="16384" width="11.7109375" style="8"/>
  </cols>
  <sheetData>
    <row r="1" spans="1:41" ht="26.25">
      <c r="A1" s="25" t="s">
        <v>22</v>
      </c>
    </row>
    <row r="4" spans="1:41">
      <c r="B4" s="80" t="s">
        <v>26</v>
      </c>
      <c r="C4" s="81"/>
      <c r="D4" s="82"/>
      <c r="E4" s="80" t="s">
        <v>27</v>
      </c>
      <c r="F4" s="81"/>
      <c r="G4" s="82"/>
      <c r="H4" s="80" t="s">
        <v>28</v>
      </c>
      <c r="I4" s="81"/>
      <c r="J4" s="82"/>
      <c r="K4" s="80" t="s">
        <v>29</v>
      </c>
      <c r="L4" s="81"/>
      <c r="M4" s="82"/>
      <c r="N4" s="80" t="s">
        <v>30</v>
      </c>
      <c r="O4" s="81"/>
      <c r="P4" s="82"/>
      <c r="Q4" s="80" t="s">
        <v>31</v>
      </c>
      <c r="R4" s="81"/>
      <c r="S4" s="82"/>
      <c r="T4" s="80" t="s">
        <v>32</v>
      </c>
      <c r="U4" s="81"/>
      <c r="V4" s="82"/>
      <c r="W4" s="80" t="s">
        <v>33</v>
      </c>
      <c r="X4" s="81"/>
      <c r="Y4" s="82"/>
      <c r="Z4" s="80" t="s">
        <v>34</v>
      </c>
      <c r="AA4" s="81"/>
      <c r="AB4" s="82"/>
      <c r="AC4" s="80" t="s">
        <v>35</v>
      </c>
      <c r="AD4" s="81"/>
      <c r="AE4" s="82"/>
      <c r="AF4" s="80" t="s">
        <v>36</v>
      </c>
      <c r="AG4" s="81"/>
      <c r="AH4" s="82"/>
      <c r="AI4" s="80" t="s">
        <v>37</v>
      </c>
      <c r="AJ4" s="81"/>
      <c r="AK4" s="82"/>
      <c r="AL4" s="8" t="s">
        <v>11</v>
      </c>
      <c r="AM4" s="8" t="s">
        <v>4</v>
      </c>
      <c r="AN4" s="8" t="s">
        <v>5</v>
      </c>
    </row>
    <row r="5" spans="1:41">
      <c r="A5" s="27" t="s">
        <v>0</v>
      </c>
      <c r="B5" s="29" t="s">
        <v>2</v>
      </c>
      <c r="C5" s="26" t="s">
        <v>3</v>
      </c>
      <c r="D5" s="30" t="s">
        <v>4</v>
      </c>
      <c r="E5" s="29" t="s">
        <v>2</v>
      </c>
      <c r="F5" s="26" t="s">
        <v>3</v>
      </c>
      <c r="G5" s="30" t="s">
        <v>4</v>
      </c>
      <c r="H5" s="29" t="s">
        <v>2</v>
      </c>
      <c r="I5" s="26" t="s">
        <v>3</v>
      </c>
      <c r="J5" s="30" t="s">
        <v>4</v>
      </c>
      <c r="K5" s="29" t="s">
        <v>2</v>
      </c>
      <c r="L5" s="26" t="s">
        <v>3</v>
      </c>
      <c r="M5" s="30" t="s">
        <v>4</v>
      </c>
      <c r="N5" s="29" t="s">
        <v>2</v>
      </c>
      <c r="O5" s="26" t="s">
        <v>3</v>
      </c>
      <c r="P5" s="30" t="s">
        <v>4</v>
      </c>
      <c r="Q5" s="29" t="s">
        <v>2</v>
      </c>
      <c r="R5" s="26" t="s">
        <v>3</v>
      </c>
      <c r="S5" s="30" t="s">
        <v>4</v>
      </c>
      <c r="T5" s="29" t="s">
        <v>2</v>
      </c>
      <c r="U5" s="26" t="s">
        <v>3</v>
      </c>
      <c r="V5" s="30" t="s">
        <v>4</v>
      </c>
      <c r="W5" s="29" t="s">
        <v>2</v>
      </c>
      <c r="X5" s="26" t="s">
        <v>3</v>
      </c>
      <c r="Y5" s="30" t="s">
        <v>4</v>
      </c>
      <c r="Z5" s="29" t="s">
        <v>2</v>
      </c>
      <c r="AA5" s="26" t="s">
        <v>3</v>
      </c>
      <c r="AB5" s="30" t="s">
        <v>4</v>
      </c>
      <c r="AC5" s="29" t="s">
        <v>2</v>
      </c>
      <c r="AD5" s="26" t="s">
        <v>3</v>
      </c>
      <c r="AE5" s="30" t="s">
        <v>4</v>
      </c>
      <c r="AF5" s="29" t="s">
        <v>2</v>
      </c>
      <c r="AG5" s="26" t="s">
        <v>3</v>
      </c>
      <c r="AH5" s="30" t="s">
        <v>4</v>
      </c>
      <c r="AI5" s="29" t="s">
        <v>2</v>
      </c>
      <c r="AJ5" s="26" t="s">
        <v>3</v>
      </c>
      <c r="AK5" s="30" t="s">
        <v>4</v>
      </c>
      <c r="AO5" s="8" t="s">
        <v>0</v>
      </c>
    </row>
    <row r="6" spans="1:41">
      <c r="A6" s="1" t="s">
        <v>38</v>
      </c>
      <c r="B6" s="72">
        <v>1.3784722222222223E-2</v>
      </c>
      <c r="C6" s="26">
        <v>1</v>
      </c>
      <c r="D6" s="28">
        <v>10</v>
      </c>
      <c r="E6" s="65"/>
      <c r="F6" s="26"/>
      <c r="G6" s="28"/>
      <c r="H6" s="66">
        <v>1.3761574074074075E-2</v>
      </c>
      <c r="I6" s="11">
        <v>1</v>
      </c>
      <c r="J6" s="28">
        <v>10</v>
      </c>
      <c r="K6" s="65"/>
      <c r="L6" s="26"/>
      <c r="M6" s="28"/>
      <c r="N6" s="66"/>
      <c r="O6" s="26"/>
      <c r="P6" s="28"/>
      <c r="Q6" s="65">
        <v>1.6550925925925924E-2</v>
      </c>
      <c r="R6" s="26">
        <v>1</v>
      </c>
      <c r="S6" s="28">
        <v>10</v>
      </c>
      <c r="T6" s="65">
        <v>1.3576388888888891E-2</v>
      </c>
      <c r="U6" s="26">
        <v>1</v>
      </c>
      <c r="V6" s="28">
        <v>10</v>
      </c>
      <c r="W6" s="66"/>
      <c r="X6" s="10"/>
      <c r="Y6" s="28"/>
      <c r="Z6" s="65">
        <v>1.3483796296296299E-2</v>
      </c>
      <c r="AA6" s="10">
        <v>1</v>
      </c>
      <c r="AB6" s="28">
        <v>10</v>
      </c>
      <c r="AC6" s="65">
        <v>1.3865740740740741E-2</v>
      </c>
      <c r="AD6" s="26">
        <v>1</v>
      </c>
      <c r="AE6" s="28">
        <v>10</v>
      </c>
      <c r="AF6" s="65">
        <v>1.3564814814814818E-2</v>
      </c>
      <c r="AG6" s="26">
        <v>1</v>
      </c>
      <c r="AH6" s="28">
        <v>10</v>
      </c>
      <c r="AI6" s="65">
        <v>1.3333333333333334E-2</v>
      </c>
      <c r="AJ6" s="26">
        <v>1</v>
      </c>
      <c r="AK6" s="28">
        <v>10</v>
      </c>
      <c r="AL6" s="9">
        <f>COUNTA(B6,E6,H6,K6,N6,Q6,T6,W6,Z6,AC6,AF6,AI6)</f>
        <v>8</v>
      </c>
      <c r="AM6" s="9">
        <f>SUM(D6,G6,J6,M6,P6,S6,V6,Y6,AB6,AE6,AH6,AK6)</f>
        <v>80</v>
      </c>
      <c r="AN6" s="10">
        <v>60</v>
      </c>
      <c r="AO6" t="s">
        <v>38</v>
      </c>
    </row>
    <row r="7" spans="1:41">
      <c r="A7" s="1" t="s">
        <v>60</v>
      </c>
      <c r="B7" s="65"/>
      <c r="C7" s="26"/>
      <c r="D7" s="28"/>
      <c r="E7" s="66">
        <v>1.4236111111111113E-2</v>
      </c>
      <c r="F7" s="26">
        <v>1</v>
      </c>
      <c r="G7" s="28">
        <v>10</v>
      </c>
      <c r="H7" s="66">
        <v>1.4340277777777778E-2</v>
      </c>
      <c r="I7" s="10">
        <v>2</v>
      </c>
      <c r="J7" s="28">
        <v>9</v>
      </c>
      <c r="K7" s="66"/>
      <c r="L7" s="26"/>
      <c r="M7" s="28"/>
      <c r="N7" s="72">
        <v>1.9062500000000003E-2</v>
      </c>
      <c r="O7" s="26">
        <v>1</v>
      </c>
      <c r="P7" s="28">
        <v>10</v>
      </c>
      <c r="Q7" s="65">
        <v>1.6805555555555556E-2</v>
      </c>
      <c r="R7" s="26">
        <v>2</v>
      </c>
      <c r="S7" s="28">
        <v>9</v>
      </c>
      <c r="T7" s="66">
        <v>1.425925925925926E-2</v>
      </c>
      <c r="U7" s="26">
        <v>2</v>
      </c>
      <c r="V7" s="28">
        <v>9</v>
      </c>
      <c r="W7" s="65">
        <v>1.4386574074074072E-2</v>
      </c>
      <c r="X7" s="26">
        <v>1</v>
      </c>
      <c r="Y7" s="28">
        <v>10</v>
      </c>
      <c r="Z7" s="65">
        <v>1.5115740740740737E-2</v>
      </c>
      <c r="AA7" s="26">
        <v>2</v>
      </c>
      <c r="AB7" s="28">
        <v>9</v>
      </c>
      <c r="AC7" s="65"/>
      <c r="AD7" s="26"/>
      <c r="AE7" s="28"/>
      <c r="AF7" s="65"/>
      <c r="AH7" s="28"/>
      <c r="AI7" s="65"/>
      <c r="AK7" s="28"/>
      <c r="AL7" s="9">
        <f>COUNTA(B7,E7,H7,K7,N7,Q7,T7,W7,Z7,AC7,AF7,AI7)</f>
        <v>7</v>
      </c>
      <c r="AM7" s="9">
        <f>SUM(D7,G7,J7,M7,P7,S7,V7,Y7,AB7,AE7,AH7,AK7)</f>
        <v>66</v>
      </c>
      <c r="AN7" s="10">
        <v>57</v>
      </c>
      <c r="AO7" t="s">
        <v>60</v>
      </c>
    </row>
    <row r="8" spans="1:41">
      <c r="A8" s="1" t="s">
        <v>40</v>
      </c>
      <c r="B8" s="53">
        <v>1.59375E-2</v>
      </c>
      <c r="C8" s="26">
        <v>2</v>
      </c>
      <c r="D8" s="28">
        <v>9</v>
      </c>
      <c r="E8" s="66">
        <v>1.5324074074074077E-2</v>
      </c>
      <c r="F8" s="26">
        <v>2</v>
      </c>
      <c r="G8" s="28">
        <v>9</v>
      </c>
      <c r="H8" s="66">
        <v>1.5891203703703703E-2</v>
      </c>
      <c r="I8" s="10">
        <v>4</v>
      </c>
      <c r="J8" s="28">
        <v>7</v>
      </c>
      <c r="K8" s="65"/>
      <c r="M8" s="28"/>
      <c r="N8" s="66"/>
      <c r="O8" s="26"/>
      <c r="P8" s="28"/>
      <c r="Q8" s="65"/>
      <c r="R8" s="26"/>
      <c r="S8" s="28"/>
      <c r="T8" s="65">
        <v>1.5833333333333331E-2</v>
      </c>
      <c r="U8" s="26">
        <v>3</v>
      </c>
      <c r="V8" s="28">
        <v>8</v>
      </c>
      <c r="W8" s="65">
        <v>1.6458333333333335E-2</v>
      </c>
      <c r="X8" s="26">
        <v>2</v>
      </c>
      <c r="Y8" s="28">
        <v>9</v>
      </c>
      <c r="Z8" s="65"/>
      <c r="AB8" s="28"/>
      <c r="AC8" s="65">
        <v>1.5648148148148147E-2</v>
      </c>
      <c r="AD8" s="26">
        <v>2</v>
      </c>
      <c r="AE8" s="28">
        <v>9</v>
      </c>
      <c r="AF8" s="65">
        <v>1.5532407407407408E-2</v>
      </c>
      <c r="AG8" s="26">
        <v>2</v>
      </c>
      <c r="AH8" s="28">
        <v>9</v>
      </c>
      <c r="AI8" s="65"/>
      <c r="AJ8" s="26"/>
      <c r="AK8" s="28"/>
      <c r="AL8" s="9">
        <f>COUNTA(B8,E8,H8,K8,N8,Q8,T8,W8,Z8,AC8,AF8,AI8)</f>
        <v>7</v>
      </c>
      <c r="AM8" s="9">
        <f>SUM(D8,G8,J8,M8,P8,S8,V8,Y8,AB8,AE8,AH8,AK8)</f>
        <v>60</v>
      </c>
      <c r="AN8" s="10">
        <v>53</v>
      </c>
      <c r="AO8" t="s">
        <v>40</v>
      </c>
    </row>
    <row r="9" spans="1:41">
      <c r="A9" s="1" t="s">
        <v>41</v>
      </c>
      <c r="B9" s="72">
        <v>1.6307870370370368E-2</v>
      </c>
      <c r="C9" s="26">
        <v>3</v>
      </c>
      <c r="D9" s="28">
        <v>8</v>
      </c>
      <c r="E9" s="65">
        <v>1.6030092592592596E-2</v>
      </c>
      <c r="F9" s="26">
        <v>3</v>
      </c>
      <c r="G9" s="28">
        <v>8</v>
      </c>
      <c r="H9" s="66">
        <v>1.6053240740740739E-2</v>
      </c>
      <c r="I9" s="11">
        <v>5</v>
      </c>
      <c r="J9" s="28">
        <v>6</v>
      </c>
      <c r="K9" s="65"/>
      <c r="M9" s="28"/>
      <c r="N9" s="66"/>
      <c r="P9" s="28"/>
      <c r="Q9" s="65"/>
      <c r="S9" s="28"/>
      <c r="T9" s="65"/>
      <c r="V9" s="28"/>
      <c r="W9" s="65"/>
      <c r="Y9" s="28"/>
      <c r="Z9" s="65">
        <v>1.6111111111111111E-2</v>
      </c>
      <c r="AA9" s="26">
        <v>4</v>
      </c>
      <c r="AB9" s="28">
        <v>7</v>
      </c>
      <c r="AC9" s="65">
        <v>1.5810185185185188E-2</v>
      </c>
      <c r="AD9" s="26">
        <v>3</v>
      </c>
      <c r="AE9" s="28">
        <v>8</v>
      </c>
      <c r="AF9" s="65">
        <v>1.5902777777777776E-2</v>
      </c>
      <c r="AG9" s="26">
        <v>3</v>
      </c>
      <c r="AH9" s="28">
        <v>8</v>
      </c>
      <c r="AI9" s="65">
        <v>1.5868055555555555E-2</v>
      </c>
      <c r="AJ9" s="26">
        <v>5</v>
      </c>
      <c r="AK9" s="28">
        <v>6</v>
      </c>
      <c r="AL9" s="9">
        <f>COUNTA(B9,E9,H9,K9,N9,Q9,T9,W9,Z9,AC9,AF9,AI9)</f>
        <v>7</v>
      </c>
      <c r="AM9" s="9">
        <f>SUM(D9,G9,J9,M9,P9,S9,V9,Y9,AB9,AE9,AH9,AK9)</f>
        <v>51</v>
      </c>
      <c r="AN9" s="10">
        <v>45</v>
      </c>
      <c r="AO9" t="s">
        <v>41</v>
      </c>
    </row>
    <row r="10" spans="1:41">
      <c r="A10" s="1" t="s">
        <v>42</v>
      </c>
      <c r="B10" s="53">
        <v>1.7650462962962965E-2</v>
      </c>
      <c r="C10" s="26">
        <v>4</v>
      </c>
      <c r="D10" s="28">
        <v>7</v>
      </c>
      <c r="E10" s="68">
        <v>1.7615740740740741E-2</v>
      </c>
      <c r="F10" s="26">
        <v>6</v>
      </c>
      <c r="G10" s="28">
        <v>5</v>
      </c>
      <c r="H10" s="66">
        <v>1.7546296296296296E-2</v>
      </c>
      <c r="I10" s="10">
        <v>8</v>
      </c>
      <c r="J10" s="28">
        <v>3</v>
      </c>
      <c r="K10" s="65"/>
      <c r="L10" s="26"/>
      <c r="M10" s="28"/>
      <c r="N10" s="72">
        <v>2.0729166666666667E-2</v>
      </c>
      <c r="O10" s="26">
        <v>2</v>
      </c>
      <c r="P10" s="28">
        <v>9</v>
      </c>
      <c r="Q10" s="65">
        <v>1.8472222222222223E-2</v>
      </c>
      <c r="R10" s="26">
        <v>3</v>
      </c>
      <c r="S10" s="28">
        <v>8</v>
      </c>
      <c r="T10" s="66">
        <v>1.6979166666666667E-2</v>
      </c>
      <c r="U10" s="26">
        <v>4</v>
      </c>
      <c r="V10" s="28">
        <v>7</v>
      </c>
      <c r="W10" s="65">
        <v>1.7395833333333336E-2</v>
      </c>
      <c r="X10" s="26">
        <v>5</v>
      </c>
      <c r="Y10" s="28">
        <v>6</v>
      </c>
      <c r="Z10" s="65">
        <v>1.7233796296296296E-2</v>
      </c>
      <c r="AA10" s="10">
        <v>7</v>
      </c>
      <c r="AB10" s="28">
        <v>4</v>
      </c>
      <c r="AC10" s="66"/>
      <c r="AD10" s="10"/>
      <c r="AE10" s="28"/>
      <c r="AF10" s="65">
        <v>1.6631944444444446E-2</v>
      </c>
      <c r="AG10" s="26">
        <v>5</v>
      </c>
      <c r="AH10" s="28">
        <v>6</v>
      </c>
      <c r="AI10" s="65">
        <v>1.6655092592592596E-2</v>
      </c>
      <c r="AJ10" s="26">
        <v>7</v>
      </c>
      <c r="AK10" s="28">
        <v>4</v>
      </c>
      <c r="AL10" s="9">
        <f>COUNTA(B10,E10,H10,K10,N10,Q10,T10,W10,Z10,AC10,AF10,AI10)</f>
        <v>10</v>
      </c>
      <c r="AM10" s="9">
        <f>SUM(D10,G10,J10,M10,P10,S10,V10,Y10,AB10,AE10,AH10,AK10)</f>
        <v>59</v>
      </c>
      <c r="AN10" s="10">
        <v>43</v>
      </c>
      <c r="AO10" t="s">
        <v>42</v>
      </c>
    </row>
    <row r="11" spans="1:41">
      <c r="A11" s="1" t="s">
        <v>57</v>
      </c>
      <c r="B11" s="65"/>
      <c r="C11" s="26"/>
      <c r="D11" s="28"/>
      <c r="E11" s="66">
        <v>1.6851851851851851E-2</v>
      </c>
      <c r="F11" s="26">
        <v>5</v>
      </c>
      <c r="G11" s="28">
        <v>6</v>
      </c>
      <c r="H11" s="66">
        <v>1.7465277777777774E-2</v>
      </c>
      <c r="I11" s="11">
        <v>7</v>
      </c>
      <c r="J11" s="28">
        <v>4</v>
      </c>
      <c r="K11" s="66"/>
      <c r="L11" s="26"/>
      <c r="M11" s="28"/>
      <c r="N11" s="65"/>
      <c r="P11" s="28"/>
      <c r="Q11" s="66"/>
      <c r="R11" s="26"/>
      <c r="S11" s="28"/>
      <c r="T11" s="66">
        <v>1.7060185185185185E-2</v>
      </c>
      <c r="U11" s="26">
        <v>5</v>
      </c>
      <c r="V11" s="28">
        <v>6</v>
      </c>
      <c r="W11" s="65">
        <v>1.6840277777777777E-2</v>
      </c>
      <c r="X11" s="26">
        <v>3</v>
      </c>
      <c r="Y11" s="28">
        <v>8</v>
      </c>
      <c r="Z11" s="65">
        <v>1.667824074074074E-2</v>
      </c>
      <c r="AA11" s="10">
        <v>5</v>
      </c>
      <c r="AB11" s="28">
        <v>6</v>
      </c>
      <c r="AC11" s="66"/>
      <c r="AD11" s="26"/>
      <c r="AE11" s="28"/>
      <c r="AF11" s="65">
        <v>1.6435185185185185E-2</v>
      </c>
      <c r="AG11" s="26">
        <v>4</v>
      </c>
      <c r="AH11" s="28">
        <v>7</v>
      </c>
      <c r="AI11" s="65">
        <v>1.6122685185185184E-2</v>
      </c>
      <c r="AJ11" s="26">
        <v>6</v>
      </c>
      <c r="AK11" s="28">
        <v>5</v>
      </c>
      <c r="AL11" s="9">
        <f>COUNTA(B11,E11,H11,K11,N11,Q11,T11,W11,Z11,AC11,AF11,AI11)</f>
        <v>7</v>
      </c>
      <c r="AM11" s="9">
        <f>SUM(D11,G11,J11,M11,P11,S11,V11,Y11,AB11,AE11,AH11,AK11)</f>
        <v>42</v>
      </c>
      <c r="AN11" s="10">
        <v>38</v>
      </c>
      <c r="AO11" t="s">
        <v>57</v>
      </c>
    </row>
    <row r="12" spans="1:41">
      <c r="A12" s="1" t="s">
        <v>56</v>
      </c>
      <c r="B12" s="65"/>
      <c r="C12" s="26"/>
      <c r="D12" s="28"/>
      <c r="E12" s="66"/>
      <c r="F12" s="26"/>
      <c r="G12" s="28"/>
      <c r="H12" s="66"/>
      <c r="I12" s="10"/>
      <c r="J12" s="28"/>
      <c r="K12" s="65"/>
      <c r="M12" s="28"/>
      <c r="N12" s="65"/>
      <c r="P12" s="28"/>
      <c r="Q12" s="65">
        <v>1.8645833333333334E-2</v>
      </c>
      <c r="R12" s="26">
        <v>4</v>
      </c>
      <c r="S12" s="28">
        <v>7</v>
      </c>
      <c r="T12" s="65">
        <v>1.7476851851851855E-2</v>
      </c>
      <c r="U12" s="26">
        <v>6</v>
      </c>
      <c r="V12" s="28">
        <v>5</v>
      </c>
      <c r="W12" s="65">
        <v>1.7361111111111112E-2</v>
      </c>
      <c r="X12" s="26">
        <v>4</v>
      </c>
      <c r="Y12" s="28">
        <v>7</v>
      </c>
      <c r="Z12" s="65">
        <v>1.7164351851851854E-2</v>
      </c>
      <c r="AA12" s="26">
        <v>6</v>
      </c>
      <c r="AB12" s="28">
        <v>5</v>
      </c>
      <c r="AC12" s="66"/>
      <c r="AD12" s="26"/>
      <c r="AE12" s="28"/>
      <c r="AF12" s="65">
        <v>1.696759259259259E-2</v>
      </c>
      <c r="AG12" s="26">
        <v>6</v>
      </c>
      <c r="AH12" s="28">
        <v>5</v>
      </c>
      <c r="AI12" s="65">
        <v>1.7175925925925924E-2</v>
      </c>
      <c r="AJ12" s="26">
        <v>8</v>
      </c>
      <c r="AK12" s="28">
        <v>3</v>
      </c>
      <c r="AL12" s="9">
        <f>COUNTA(B12,E12,H12,K12,N12,Q12,T12,W12,Z12,AC12,AF12,AI12)</f>
        <v>6</v>
      </c>
      <c r="AM12" s="9">
        <f>SUM(D12,G12,J12,M12,P12,S12,V12,Y12,AB12,AE12,AH12,AK12)</f>
        <v>32</v>
      </c>
      <c r="AN12" s="10">
        <v>32</v>
      </c>
      <c r="AO12" t="s">
        <v>56</v>
      </c>
    </row>
    <row r="13" spans="1:41">
      <c r="A13" s="1" t="s">
        <v>53</v>
      </c>
      <c r="B13" s="65"/>
      <c r="C13" s="26"/>
      <c r="D13" s="28"/>
      <c r="E13" s="66"/>
      <c r="F13" s="26"/>
      <c r="G13" s="28"/>
      <c r="H13" s="66">
        <v>1.5162037037037033E-2</v>
      </c>
      <c r="I13" s="11">
        <v>3</v>
      </c>
      <c r="J13" s="28">
        <v>8</v>
      </c>
      <c r="K13" s="65"/>
      <c r="L13" s="26"/>
      <c r="M13" s="28"/>
      <c r="N13" s="66"/>
      <c r="O13" s="26"/>
      <c r="P13" s="28"/>
      <c r="Q13" s="65"/>
      <c r="R13" s="26"/>
      <c r="S13" s="28"/>
      <c r="T13" s="65"/>
      <c r="U13" s="26"/>
      <c r="V13" s="28"/>
      <c r="W13" s="66"/>
      <c r="X13" s="10"/>
      <c r="Y13" s="28"/>
      <c r="Z13" s="66"/>
      <c r="AA13" s="10"/>
      <c r="AB13" s="28"/>
      <c r="AC13" s="66"/>
      <c r="AD13" s="10"/>
      <c r="AE13" s="28"/>
      <c r="AF13" s="66"/>
      <c r="AG13" s="26"/>
      <c r="AH13" s="28"/>
      <c r="AI13" s="65">
        <v>1.3796296296296296E-2</v>
      </c>
      <c r="AJ13" s="26">
        <v>2</v>
      </c>
      <c r="AK13" s="28">
        <v>9</v>
      </c>
      <c r="AL13" s="9">
        <f>COUNTA(B13,E13,H13,K13,N13,Q13,T13,W13,Z13,AC13,AF13,AI13)</f>
        <v>2</v>
      </c>
      <c r="AM13" s="9">
        <f>SUM(D13,G13,J13,M13,P13,S13,V13,Y13,AB13,AE13,AH13,AK13)</f>
        <v>17</v>
      </c>
      <c r="AN13" s="10">
        <v>17</v>
      </c>
      <c r="AO13" t="s">
        <v>53</v>
      </c>
    </row>
    <row r="14" spans="1:41">
      <c r="A14" s="1" t="s">
        <v>47</v>
      </c>
      <c r="B14" s="52"/>
      <c r="C14" s="26"/>
      <c r="D14" s="28"/>
      <c r="E14" s="52"/>
      <c r="F14" s="26"/>
      <c r="G14" s="28"/>
      <c r="H14" s="52"/>
      <c r="J14" s="28"/>
      <c r="K14" s="52"/>
      <c r="L14" s="26"/>
      <c r="M14" s="28"/>
      <c r="N14" s="52"/>
      <c r="O14" s="26"/>
      <c r="P14" s="28"/>
      <c r="Q14" s="52"/>
      <c r="R14" s="26"/>
      <c r="S14" s="28"/>
      <c r="T14" s="52"/>
      <c r="U14" s="26"/>
      <c r="V14" s="28"/>
      <c r="W14" s="50">
        <v>1.9606481481481482E-2</v>
      </c>
      <c r="X14" s="26">
        <v>7</v>
      </c>
      <c r="Y14" s="28">
        <v>4</v>
      </c>
      <c r="Z14" s="50">
        <v>1.8680555555555554E-2</v>
      </c>
      <c r="AA14" s="10">
        <v>9</v>
      </c>
      <c r="AB14" s="28">
        <v>2</v>
      </c>
      <c r="AC14" s="50">
        <v>1.8217592592592594E-2</v>
      </c>
      <c r="AD14" s="26">
        <v>4</v>
      </c>
      <c r="AE14" s="28">
        <v>7</v>
      </c>
      <c r="AF14" s="50">
        <v>1.789351851851852E-2</v>
      </c>
      <c r="AG14" s="26">
        <v>7</v>
      </c>
      <c r="AH14" s="28">
        <v>4</v>
      </c>
      <c r="AI14" s="52"/>
      <c r="AJ14" s="26"/>
      <c r="AK14" s="28"/>
      <c r="AL14" s="9">
        <f>COUNTA(B14,E14,H14,K14,N14,Q14,T14,W14,Z14,AC14,AF14,AI14)</f>
        <v>4</v>
      </c>
      <c r="AM14" s="9">
        <f>SUM(D14,G14,J14,M14,P14,S14,V14,Y14,AB14,AE14,AH14,AK14)</f>
        <v>17</v>
      </c>
      <c r="AN14" s="10">
        <v>17</v>
      </c>
      <c r="AO14" t="s">
        <v>47</v>
      </c>
    </row>
    <row r="15" spans="1:41">
      <c r="A15" s="1" t="s">
        <v>49</v>
      </c>
      <c r="B15" s="65"/>
      <c r="C15" s="26"/>
      <c r="D15" s="28"/>
      <c r="E15" s="65"/>
      <c r="F15" s="26"/>
      <c r="G15" s="28"/>
      <c r="H15" s="66">
        <v>1.7303240740740744E-2</v>
      </c>
      <c r="I15" s="10">
        <v>6</v>
      </c>
      <c r="J15" s="28">
        <v>5</v>
      </c>
      <c r="K15" s="66"/>
      <c r="L15" s="26"/>
      <c r="M15" s="28"/>
      <c r="N15" s="66"/>
      <c r="P15" s="28"/>
      <c r="Q15" s="65"/>
      <c r="S15" s="28"/>
      <c r="T15" s="65"/>
      <c r="V15" s="28"/>
      <c r="W15" s="65">
        <v>1.7638888888888885E-2</v>
      </c>
      <c r="X15" s="26">
        <v>6</v>
      </c>
      <c r="Y15" s="28">
        <v>5</v>
      </c>
      <c r="Z15" s="65">
        <v>1.743055555555556E-2</v>
      </c>
      <c r="AA15" s="26">
        <v>8</v>
      </c>
      <c r="AB15" s="28">
        <v>3</v>
      </c>
      <c r="AC15" s="66"/>
      <c r="AE15" s="28"/>
      <c r="AF15" s="66"/>
      <c r="AG15" s="26"/>
      <c r="AH15" s="28"/>
      <c r="AI15" s="65"/>
      <c r="AJ15" s="26"/>
      <c r="AK15" s="28"/>
      <c r="AL15" s="9">
        <f>COUNTA(B15,E15,H15,K15,N15,Q15,T15,W15,Z15,AC15,AF15,AI15)</f>
        <v>3</v>
      </c>
      <c r="AM15" s="9">
        <f>SUM(D15,G15,J15,M15,P15,S15,V15,Y15,AB15,AE15,AH15,AK15)</f>
        <v>13</v>
      </c>
      <c r="AN15" s="10">
        <v>13</v>
      </c>
      <c r="AO15" t="s">
        <v>49</v>
      </c>
    </row>
    <row r="16" spans="1:41">
      <c r="A16" s="1" t="s">
        <v>48</v>
      </c>
      <c r="B16" s="52"/>
      <c r="C16" s="26"/>
      <c r="D16" s="28"/>
      <c r="E16" s="52"/>
      <c r="F16" s="26"/>
      <c r="G16" s="28"/>
      <c r="H16" s="52"/>
      <c r="I16" s="10"/>
      <c r="J16" s="28"/>
      <c r="K16" s="52"/>
      <c r="L16" s="26"/>
      <c r="M16" s="28"/>
      <c r="N16" s="52"/>
      <c r="O16" s="26"/>
      <c r="P16" s="28"/>
      <c r="Q16" s="52"/>
      <c r="R16" s="26"/>
      <c r="S16" s="28"/>
      <c r="T16" s="52"/>
      <c r="V16" s="28"/>
      <c r="W16" s="52"/>
      <c r="X16" s="10"/>
      <c r="Y16" s="28"/>
      <c r="Z16" s="52"/>
      <c r="AB16" s="28"/>
      <c r="AC16" s="52"/>
      <c r="AD16" s="26"/>
      <c r="AE16" s="28"/>
      <c r="AF16" s="50"/>
      <c r="AG16" s="61"/>
      <c r="AH16" s="28"/>
      <c r="AI16" s="50">
        <v>1.5150462962962961E-2</v>
      </c>
      <c r="AJ16" s="26">
        <v>3</v>
      </c>
      <c r="AK16" s="28">
        <v>8</v>
      </c>
      <c r="AL16" s="9">
        <f>COUNTA(B16,E16,H16,K16,N16,Q16,T16,W16,Z16,AC16,AF16,AI16)</f>
        <v>1</v>
      </c>
      <c r="AM16" s="9">
        <f>SUM(D16,G16,J16,M16,P16,S16,V16,Y16,AB16,AE16,AH16,AK16)</f>
        <v>8</v>
      </c>
      <c r="AN16" s="10">
        <v>8</v>
      </c>
      <c r="AO16" t="s">
        <v>48</v>
      </c>
    </row>
    <row r="17" spans="1:41">
      <c r="A17" s="1" t="s">
        <v>50</v>
      </c>
      <c r="B17" s="52"/>
      <c r="C17" s="26"/>
      <c r="D17" s="28"/>
      <c r="E17" s="52"/>
      <c r="F17" s="26"/>
      <c r="G17" s="28"/>
      <c r="H17" s="52"/>
      <c r="I17" s="26"/>
      <c r="J17" s="28"/>
      <c r="K17" s="52"/>
      <c r="M17" s="28"/>
      <c r="N17" s="52"/>
      <c r="O17" s="26"/>
      <c r="P17" s="28"/>
      <c r="Q17" s="52"/>
      <c r="R17" s="26"/>
      <c r="S17" s="28"/>
      <c r="T17" s="52"/>
      <c r="V17" s="28"/>
      <c r="W17" s="52"/>
      <c r="X17" s="26"/>
      <c r="Y17" s="28"/>
      <c r="Z17" s="50">
        <v>1.5138888888888886E-2</v>
      </c>
      <c r="AA17" s="10">
        <v>3</v>
      </c>
      <c r="AB17" s="28">
        <v>8</v>
      </c>
      <c r="AC17" s="52"/>
      <c r="AD17" s="26"/>
      <c r="AE17" s="28"/>
      <c r="AF17" s="52"/>
      <c r="AG17" s="61"/>
      <c r="AH17" s="28"/>
      <c r="AI17" s="52"/>
      <c r="AJ17" s="26"/>
      <c r="AK17" s="28"/>
      <c r="AL17" s="9">
        <f>COUNTA(B17,E17,H17,K17,N17,Q17,T17,W17,Z17,AC17,AF17,AI17)</f>
        <v>1</v>
      </c>
      <c r="AM17" s="9">
        <f>SUM(D17,G17,J17,M17,P17,S17,V17,Y17,AB17,AE17,AH17,AK17)</f>
        <v>8</v>
      </c>
      <c r="AN17" s="10">
        <v>8</v>
      </c>
      <c r="AO17" t="s">
        <v>50</v>
      </c>
    </row>
    <row r="18" spans="1:41">
      <c r="A18" s="1" t="s">
        <v>58</v>
      </c>
      <c r="B18" s="52"/>
      <c r="C18" s="26"/>
      <c r="D18" s="28"/>
      <c r="E18" s="52"/>
      <c r="F18" s="26"/>
      <c r="G18" s="28"/>
      <c r="H18" s="52"/>
      <c r="I18" s="11"/>
      <c r="J18" s="28"/>
      <c r="K18" s="52"/>
      <c r="L18" s="26"/>
      <c r="M18" s="28"/>
      <c r="N18" s="52"/>
      <c r="O18" s="26"/>
      <c r="P18" s="28"/>
      <c r="Q18" s="52"/>
      <c r="R18" s="26"/>
      <c r="S18" s="28"/>
      <c r="T18" s="52"/>
      <c r="U18" s="26"/>
      <c r="V18" s="28"/>
      <c r="W18" s="52"/>
      <c r="X18" s="10"/>
      <c r="Y18" s="28"/>
      <c r="Z18" s="52"/>
      <c r="AA18" s="10"/>
      <c r="AB18" s="28"/>
      <c r="AC18" s="52"/>
      <c r="AD18" s="10"/>
      <c r="AE18" s="28"/>
      <c r="AF18" s="50"/>
      <c r="AG18" s="61"/>
      <c r="AH18" s="28"/>
      <c r="AI18" s="50">
        <v>1.5347222222222222E-2</v>
      </c>
      <c r="AJ18" s="26">
        <v>4</v>
      </c>
      <c r="AK18" s="28">
        <v>7</v>
      </c>
      <c r="AL18" s="9">
        <f>COUNTA(B18,E18,H18,K18,N18,Q18,T18,W18,Z18,AC18,AF18,AI18)</f>
        <v>1</v>
      </c>
      <c r="AM18" s="9">
        <f>SUM(D18,G18,J18,M18,P18,S18,V18,Y18,AB18,AE18,AH18,AK18)</f>
        <v>7</v>
      </c>
      <c r="AN18" s="10">
        <v>7</v>
      </c>
      <c r="AO18" t="s">
        <v>58</v>
      </c>
    </row>
    <row r="19" spans="1:41">
      <c r="A19" s="1" t="s">
        <v>54</v>
      </c>
      <c r="B19" s="50"/>
      <c r="C19" s="26"/>
      <c r="D19" s="28"/>
      <c r="E19" s="57">
        <v>1.6099537037037037E-2</v>
      </c>
      <c r="F19" s="26">
        <v>4</v>
      </c>
      <c r="G19" s="28">
        <v>7</v>
      </c>
      <c r="H19" s="64"/>
      <c r="I19" s="26"/>
      <c r="J19" s="28"/>
      <c r="K19" s="64"/>
      <c r="L19" s="26"/>
      <c r="M19" s="28"/>
      <c r="N19" s="64"/>
      <c r="O19" s="26"/>
      <c r="P19" s="28"/>
      <c r="Q19" s="50"/>
      <c r="R19" s="26"/>
      <c r="S19" s="28"/>
      <c r="T19" s="50"/>
      <c r="U19" s="26"/>
      <c r="V19" s="28"/>
      <c r="W19" s="57"/>
      <c r="Y19" s="28"/>
      <c r="Z19" s="57"/>
      <c r="AB19" s="28"/>
      <c r="AC19" s="50"/>
      <c r="AD19" s="26"/>
      <c r="AE19" s="28"/>
      <c r="AF19" s="50"/>
      <c r="AG19" s="26"/>
      <c r="AH19" s="28"/>
      <c r="AI19" s="50"/>
      <c r="AJ19" s="26"/>
      <c r="AK19" s="28"/>
      <c r="AL19" s="9">
        <f>COUNTA(B19,E19,H19,K19,N19,Q19,T19,W19,Z19,AC19,AF19,AI19)</f>
        <v>1</v>
      </c>
      <c r="AM19" s="9">
        <f>SUM(D19,G19,J19,M19,P19,S19,V19,Y19,AB19,AE19,AH19,AK19)</f>
        <v>7</v>
      </c>
      <c r="AN19" s="10">
        <v>7</v>
      </c>
      <c r="AO19" t="s">
        <v>54</v>
      </c>
    </row>
    <row r="20" spans="1:41">
      <c r="A20" s="1" t="s">
        <v>43</v>
      </c>
      <c r="B20" s="53">
        <v>1.78587962962963E-2</v>
      </c>
      <c r="C20" s="26">
        <v>5</v>
      </c>
      <c r="D20" s="28">
        <v>6</v>
      </c>
      <c r="E20" s="57"/>
      <c r="F20" s="26"/>
      <c r="G20" s="28"/>
      <c r="H20" s="57"/>
      <c r="I20" s="26"/>
      <c r="J20" s="28"/>
      <c r="K20" s="50"/>
      <c r="L20" s="10"/>
      <c r="M20" s="28"/>
      <c r="N20" s="57"/>
      <c r="O20" s="26"/>
      <c r="P20" s="28"/>
      <c r="Q20" s="50"/>
      <c r="S20" s="28"/>
      <c r="T20" s="50"/>
      <c r="V20" s="28"/>
      <c r="W20" s="50"/>
      <c r="X20" s="10"/>
      <c r="Y20" s="28"/>
      <c r="Z20" s="50"/>
      <c r="AB20" s="28"/>
      <c r="AC20" s="50"/>
      <c r="AE20" s="28"/>
      <c r="AF20" s="50"/>
      <c r="AH20" s="28"/>
      <c r="AI20" s="50"/>
      <c r="AK20" s="28"/>
      <c r="AL20" s="9">
        <f>COUNTA(B20,E20,H20,K20,N20,Q20,T20,W20,Z20,AC20,AF20,AI20)</f>
        <v>1</v>
      </c>
      <c r="AM20" s="9">
        <f>SUM(D20,G20,J20,M20,P20,S20,V20,Y20,AB20,AE20,AH20,AK20)</f>
        <v>6</v>
      </c>
      <c r="AN20" s="10">
        <v>6</v>
      </c>
      <c r="AO20" t="s">
        <v>43</v>
      </c>
    </row>
    <row r="21" spans="1:41">
      <c r="A21" s="1" t="s">
        <v>59</v>
      </c>
      <c r="B21" s="50"/>
      <c r="C21" s="26"/>
      <c r="D21" s="28"/>
      <c r="E21" s="50">
        <v>1.849537037037037E-2</v>
      </c>
      <c r="F21" s="26">
        <v>7</v>
      </c>
      <c r="G21" s="28">
        <v>4</v>
      </c>
      <c r="H21" s="57"/>
      <c r="I21" s="10"/>
      <c r="J21" s="28"/>
      <c r="K21" s="57"/>
      <c r="L21" s="10"/>
      <c r="M21" s="28"/>
      <c r="N21" s="57"/>
      <c r="P21" s="28"/>
      <c r="Q21" s="57"/>
      <c r="S21" s="28"/>
      <c r="T21" s="50"/>
      <c r="U21" s="26"/>
      <c r="V21" s="28"/>
      <c r="W21" s="57"/>
      <c r="Y21" s="28"/>
      <c r="Z21" s="50"/>
      <c r="AB21" s="28"/>
      <c r="AC21" s="57"/>
      <c r="AE21" s="28"/>
      <c r="AF21" s="57"/>
      <c r="AG21" s="61"/>
      <c r="AH21" s="28"/>
      <c r="AI21" s="57"/>
      <c r="AJ21" s="26"/>
      <c r="AK21" s="28"/>
      <c r="AL21" s="9">
        <f>COUNTA(B21,E21,H21,K21,N21,Q21,T21,W21,Z21,AC21,AF21,AI21)</f>
        <v>1</v>
      </c>
      <c r="AM21" s="9">
        <f>SUM(D21,G21,J21,M21,P21,S21,V21,Y21,AB21,AE21,AH21,AK21)</f>
        <v>4</v>
      </c>
      <c r="AN21" s="10">
        <v>4</v>
      </c>
      <c r="AO21" t="s">
        <v>59</v>
      </c>
    </row>
    <row r="22" spans="1:41">
      <c r="A22" s="91"/>
      <c r="B22" s="92"/>
      <c r="C22" s="79"/>
      <c r="D22" s="79"/>
      <c r="E22" s="92"/>
      <c r="F22" s="79"/>
      <c r="G22" s="79"/>
      <c r="H22" s="92"/>
      <c r="I22" s="79"/>
      <c r="J22" s="79"/>
      <c r="K22" s="92"/>
      <c r="L22" s="79"/>
      <c r="M22" s="79"/>
      <c r="N22" s="92"/>
      <c r="O22" s="79"/>
      <c r="P22" s="79"/>
      <c r="Q22" s="92"/>
      <c r="R22" s="79"/>
      <c r="S22" s="79"/>
      <c r="T22" s="92"/>
      <c r="U22" s="79"/>
      <c r="V22" s="79"/>
      <c r="W22" s="92"/>
      <c r="X22" s="79"/>
      <c r="Y22" s="79"/>
      <c r="Z22" s="92"/>
      <c r="AA22" s="79"/>
      <c r="AB22" s="79"/>
      <c r="AC22" s="92"/>
      <c r="AD22" s="79"/>
      <c r="AE22" s="79"/>
      <c r="AF22" s="92"/>
      <c r="AG22" s="79"/>
      <c r="AH22" s="79"/>
      <c r="AI22" s="92"/>
      <c r="AJ22" s="79"/>
      <c r="AK22" s="79"/>
    </row>
  </sheetData>
  <sortState ref="A6:AO21">
    <sortCondition descending="1" ref="AN6:AN21"/>
  </sortState>
  <mergeCells count="12">
    <mergeCell ref="B4:D4"/>
    <mergeCell ref="T4:V4"/>
    <mergeCell ref="Q4:S4"/>
    <mergeCell ref="N4:P4"/>
    <mergeCell ref="K4:M4"/>
    <mergeCell ref="H4:J4"/>
    <mergeCell ref="E4:G4"/>
    <mergeCell ref="AI4:AK4"/>
    <mergeCell ref="AF4:AH4"/>
    <mergeCell ref="AC4:AE4"/>
    <mergeCell ref="Z4:AB4"/>
    <mergeCell ref="W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0"/>
  <sheetViews>
    <sheetView zoomScaleNormal="100" workbookViewId="0">
      <pane xSplit="1" topLeftCell="B1" activePane="topRight" state="frozen"/>
      <selection pane="topRight" activeCell="D40" sqref="D40"/>
    </sheetView>
  </sheetViews>
  <sheetFormatPr defaultColWidth="11.7109375" defaultRowHeight="15"/>
  <cols>
    <col min="1" max="1" width="19.5703125" style="8" customWidth="1"/>
    <col min="2" max="37" width="11.7109375" style="8"/>
    <col min="38" max="38" width="14" style="8" customWidth="1"/>
    <col min="39" max="40" width="11.7109375" style="8"/>
    <col min="41" max="41" width="19.85546875" style="8" customWidth="1"/>
    <col min="42" max="16384" width="11.7109375" style="8"/>
  </cols>
  <sheetData>
    <row r="1" spans="1:41" ht="26.25">
      <c r="A1" s="25" t="s">
        <v>21</v>
      </c>
    </row>
    <row r="4" spans="1:41">
      <c r="B4" s="80" t="s">
        <v>26</v>
      </c>
      <c r="C4" s="81"/>
      <c r="D4" s="82"/>
      <c r="E4" s="80" t="s">
        <v>27</v>
      </c>
      <c r="F4" s="81"/>
      <c r="G4" s="82"/>
      <c r="H4" s="80" t="s">
        <v>28</v>
      </c>
      <c r="I4" s="81"/>
      <c r="J4" s="82"/>
      <c r="K4" s="80" t="s">
        <v>29</v>
      </c>
      <c r="L4" s="81"/>
      <c r="M4" s="82"/>
      <c r="N4" s="80" t="s">
        <v>30</v>
      </c>
      <c r="O4" s="81"/>
      <c r="P4" s="82"/>
      <c r="Q4" s="80" t="s">
        <v>31</v>
      </c>
      <c r="R4" s="81"/>
      <c r="S4" s="82"/>
      <c r="T4" s="80" t="s">
        <v>32</v>
      </c>
      <c r="U4" s="81"/>
      <c r="V4" s="82"/>
      <c r="W4" s="80" t="s">
        <v>33</v>
      </c>
      <c r="X4" s="81"/>
      <c r="Y4" s="82"/>
      <c r="Z4" s="80" t="s">
        <v>34</v>
      </c>
      <c r="AA4" s="81"/>
      <c r="AB4" s="82"/>
      <c r="AC4" s="80" t="s">
        <v>35</v>
      </c>
      <c r="AD4" s="81"/>
      <c r="AE4" s="82"/>
      <c r="AF4" s="80" t="s">
        <v>36</v>
      </c>
      <c r="AG4" s="81"/>
      <c r="AH4" s="82"/>
      <c r="AI4" s="80" t="s">
        <v>37</v>
      </c>
      <c r="AJ4" s="81"/>
      <c r="AK4" s="82"/>
      <c r="AL4" s="8" t="s">
        <v>11</v>
      </c>
      <c r="AM4" s="8" t="s">
        <v>4</v>
      </c>
      <c r="AN4" s="8" t="s">
        <v>5</v>
      </c>
    </row>
    <row r="5" spans="1:41">
      <c r="A5" s="27" t="s">
        <v>0</v>
      </c>
      <c r="B5" s="29" t="s">
        <v>2</v>
      </c>
      <c r="C5" s="26" t="s">
        <v>3</v>
      </c>
      <c r="D5" s="30" t="s">
        <v>4</v>
      </c>
      <c r="E5" s="29" t="s">
        <v>2</v>
      </c>
      <c r="F5" s="26" t="s">
        <v>3</v>
      </c>
      <c r="G5" s="30" t="s">
        <v>4</v>
      </c>
      <c r="H5" s="29" t="s">
        <v>2</v>
      </c>
      <c r="I5" s="26" t="s">
        <v>3</v>
      </c>
      <c r="J5" s="30" t="s">
        <v>4</v>
      </c>
      <c r="K5" s="29" t="s">
        <v>2</v>
      </c>
      <c r="L5" s="26" t="s">
        <v>3</v>
      </c>
      <c r="M5" s="30" t="s">
        <v>4</v>
      </c>
      <c r="N5" s="29" t="s">
        <v>2</v>
      </c>
      <c r="O5" s="26" t="s">
        <v>3</v>
      </c>
      <c r="P5" s="30" t="s">
        <v>4</v>
      </c>
      <c r="Q5" s="29" t="s">
        <v>2</v>
      </c>
      <c r="R5" s="26" t="s">
        <v>3</v>
      </c>
      <c r="S5" s="30" t="s">
        <v>4</v>
      </c>
      <c r="T5" s="29" t="s">
        <v>2</v>
      </c>
      <c r="U5" s="26" t="s">
        <v>3</v>
      </c>
      <c r="V5" s="30" t="s">
        <v>4</v>
      </c>
      <c r="W5" s="29" t="s">
        <v>2</v>
      </c>
      <c r="X5" s="26" t="s">
        <v>3</v>
      </c>
      <c r="Y5" s="30" t="s">
        <v>4</v>
      </c>
      <c r="Z5" s="29" t="s">
        <v>2</v>
      </c>
      <c r="AA5" s="26" t="s">
        <v>3</v>
      </c>
      <c r="AB5" s="30" t="s">
        <v>4</v>
      </c>
      <c r="AC5" s="29" t="s">
        <v>2</v>
      </c>
      <c r="AD5" s="26" t="s">
        <v>3</v>
      </c>
      <c r="AE5" s="30" t="s">
        <v>4</v>
      </c>
      <c r="AF5" s="29" t="s">
        <v>2</v>
      </c>
      <c r="AG5" s="26" t="s">
        <v>3</v>
      </c>
      <c r="AH5" s="30" t="s">
        <v>4</v>
      </c>
      <c r="AI5" s="29" t="s">
        <v>2</v>
      </c>
      <c r="AJ5" s="26" t="s">
        <v>3</v>
      </c>
      <c r="AK5" s="30" t="s">
        <v>4</v>
      </c>
      <c r="AO5" s="8" t="s">
        <v>0</v>
      </c>
    </row>
    <row r="6" spans="1:41">
      <c r="A6" s="71" t="s">
        <v>1</v>
      </c>
      <c r="B6" s="53">
        <v>1.726851851851852E-2</v>
      </c>
      <c r="C6" s="26">
        <v>1</v>
      </c>
      <c r="D6" s="28">
        <v>10</v>
      </c>
      <c r="E6" s="65">
        <v>1.7141203703703704E-2</v>
      </c>
      <c r="F6" s="26">
        <v>1</v>
      </c>
      <c r="G6" s="28">
        <v>10</v>
      </c>
      <c r="H6" s="68">
        <v>1.7523148148148149E-2</v>
      </c>
      <c r="I6" s="26">
        <v>1</v>
      </c>
      <c r="J6" s="28">
        <v>10</v>
      </c>
      <c r="K6" s="65"/>
      <c r="L6" s="26"/>
      <c r="M6" s="28"/>
      <c r="N6" s="72">
        <v>2.1469907407407406E-2</v>
      </c>
      <c r="O6" s="26">
        <v>1</v>
      </c>
      <c r="P6" s="28">
        <v>10</v>
      </c>
      <c r="Q6" s="66">
        <v>1.8240740740740741E-2</v>
      </c>
      <c r="R6" s="26">
        <v>1</v>
      </c>
      <c r="S6" s="28">
        <v>10</v>
      </c>
      <c r="T6" s="66"/>
      <c r="U6" s="26"/>
      <c r="V6" s="28"/>
      <c r="W6" s="65">
        <v>1.7129629629629634E-2</v>
      </c>
      <c r="X6" s="26">
        <v>1</v>
      </c>
      <c r="Y6" s="28">
        <v>10</v>
      </c>
      <c r="Z6" s="65">
        <v>1.6793981481481483E-2</v>
      </c>
      <c r="AA6" s="26">
        <v>1</v>
      </c>
      <c r="AB6" s="28">
        <v>10</v>
      </c>
      <c r="AC6" s="65">
        <v>1.744212962962963E-2</v>
      </c>
      <c r="AD6" s="26">
        <v>1</v>
      </c>
      <c r="AE6" s="28">
        <v>10</v>
      </c>
      <c r="AF6" s="65">
        <v>1.6967592592592593E-2</v>
      </c>
      <c r="AG6" s="26">
        <v>1</v>
      </c>
      <c r="AH6" s="28">
        <v>10</v>
      </c>
      <c r="AI6" s="65">
        <v>1.6307870370370372E-2</v>
      </c>
      <c r="AJ6" s="26">
        <v>1</v>
      </c>
      <c r="AK6" s="28">
        <v>10</v>
      </c>
      <c r="AL6" s="9">
        <f>COUNTA(B6,E6,H6,K6,N6,Q6,T6,W6,Z6,AC6,AF6,AI6)</f>
        <v>10</v>
      </c>
      <c r="AM6" s="9">
        <f>SUM(D6,G6,J6,M6,P6,S6,V6,Y6,AB6,AE6,AH6,AK6)</f>
        <v>100</v>
      </c>
      <c r="AN6" s="10">
        <v>60</v>
      </c>
      <c r="AO6" s="71" t="s">
        <v>1</v>
      </c>
    </row>
    <row r="7" spans="1:41">
      <c r="A7" s="71" t="s">
        <v>44</v>
      </c>
      <c r="B7" s="72">
        <v>2.0405092592592593E-2</v>
      </c>
      <c r="C7" s="26">
        <v>2</v>
      </c>
      <c r="D7" s="28">
        <v>9</v>
      </c>
      <c r="E7" s="65">
        <v>1.9432870370370371E-2</v>
      </c>
      <c r="F7" s="26">
        <v>2</v>
      </c>
      <c r="G7" s="28">
        <v>9</v>
      </c>
      <c r="H7" s="72">
        <v>1.9918981481481482E-2</v>
      </c>
      <c r="I7" s="10">
        <v>2</v>
      </c>
      <c r="J7" s="28">
        <v>9</v>
      </c>
      <c r="K7" s="72">
        <v>1.9861111111111111E-2</v>
      </c>
      <c r="L7" s="26">
        <v>1</v>
      </c>
      <c r="M7" s="28">
        <v>10</v>
      </c>
      <c r="N7" s="66"/>
      <c r="P7" s="28"/>
      <c r="Q7" s="65">
        <v>2.2314814814814815E-2</v>
      </c>
      <c r="R7" s="26">
        <v>2</v>
      </c>
      <c r="S7" s="28">
        <v>9</v>
      </c>
      <c r="T7" s="65">
        <v>1.9803240740740739E-2</v>
      </c>
      <c r="U7" s="26">
        <v>1</v>
      </c>
      <c r="V7" s="28">
        <v>10</v>
      </c>
      <c r="W7" s="65">
        <v>1.996527777777778E-2</v>
      </c>
      <c r="X7" s="26">
        <v>2</v>
      </c>
      <c r="Y7" s="28">
        <v>9</v>
      </c>
      <c r="Z7" s="66"/>
      <c r="AB7" s="28"/>
      <c r="AC7" s="66"/>
      <c r="AE7" s="28"/>
      <c r="AF7" s="65">
        <v>2.0092592592592589E-2</v>
      </c>
      <c r="AG7" s="26">
        <v>2</v>
      </c>
      <c r="AH7" s="28">
        <v>9</v>
      </c>
      <c r="AI7" s="65">
        <v>1.9027777777777775E-2</v>
      </c>
      <c r="AJ7" s="26">
        <v>2</v>
      </c>
      <c r="AK7" s="28">
        <v>9</v>
      </c>
      <c r="AL7" s="9">
        <f>COUNTA(B7,E7,H7,K7,N7,Q7,T7,W7,Z7,AC7,AF7,AI7)</f>
        <v>9</v>
      </c>
      <c r="AM7" s="9">
        <f>SUM(D7,G7,J7,M7,P7,S7,V7,Y7,AB7,AE7,AH7,AK7)</f>
        <v>83</v>
      </c>
      <c r="AN7" s="10">
        <v>56</v>
      </c>
      <c r="AO7" s="71" t="s">
        <v>44</v>
      </c>
    </row>
    <row r="8" spans="1:41">
      <c r="A8" s="71" t="s">
        <v>45</v>
      </c>
      <c r="B8" s="72">
        <v>2.1180555555555557E-2</v>
      </c>
      <c r="C8" s="26">
        <v>3</v>
      </c>
      <c r="D8" s="28">
        <v>8</v>
      </c>
      <c r="E8" s="66">
        <v>2.0798611111111115E-2</v>
      </c>
      <c r="F8" s="26">
        <v>3</v>
      </c>
      <c r="G8" s="28">
        <v>8</v>
      </c>
      <c r="H8" s="72">
        <v>2.1145833333333332E-2</v>
      </c>
      <c r="I8" s="11">
        <v>3</v>
      </c>
      <c r="J8" s="28">
        <v>8</v>
      </c>
      <c r="K8" s="72">
        <v>2.0995370370370373E-2</v>
      </c>
      <c r="L8" s="26">
        <v>2</v>
      </c>
      <c r="M8" s="28">
        <v>9</v>
      </c>
      <c r="N8" s="66"/>
      <c r="O8" s="26"/>
      <c r="P8" s="28"/>
      <c r="Q8" s="65"/>
      <c r="R8" s="10"/>
      <c r="S8" s="28"/>
      <c r="T8" s="65">
        <v>2.0625000000000001E-2</v>
      </c>
      <c r="U8" s="26">
        <v>2</v>
      </c>
      <c r="V8" s="28">
        <v>9</v>
      </c>
      <c r="W8" s="65">
        <v>2.1446759259259259E-2</v>
      </c>
      <c r="X8" s="26">
        <v>3</v>
      </c>
      <c r="Y8" s="28">
        <v>8</v>
      </c>
      <c r="Z8" s="66"/>
      <c r="AB8" s="28"/>
      <c r="AC8" s="66"/>
      <c r="AD8" s="26"/>
      <c r="AE8" s="28"/>
      <c r="AF8" s="65">
        <v>2.1238425925925924E-2</v>
      </c>
      <c r="AG8" s="26">
        <v>3</v>
      </c>
      <c r="AH8" s="28">
        <v>8</v>
      </c>
      <c r="AI8" s="65">
        <v>2.0509259259259258E-2</v>
      </c>
      <c r="AJ8" s="26">
        <v>4</v>
      </c>
      <c r="AK8" s="28">
        <v>7</v>
      </c>
      <c r="AL8" s="9">
        <f>COUNTA(B8,E8,H8,K8,N8,Q8,T8,W8,Z8,AC8,AF8,AI8)</f>
        <v>8</v>
      </c>
      <c r="AM8" s="9">
        <f>SUM(D8,G8,J8,M8,P8,S8,V8,Y8,AB8,AE8,AH8,AK8)</f>
        <v>65</v>
      </c>
      <c r="AN8" s="10">
        <v>50</v>
      </c>
      <c r="AO8" s="71" t="s">
        <v>45</v>
      </c>
    </row>
    <row r="9" spans="1:41">
      <c r="A9" s="70" t="s">
        <v>23</v>
      </c>
      <c r="B9" s="52"/>
      <c r="C9" s="26"/>
      <c r="D9" s="28"/>
      <c r="E9" s="52"/>
      <c r="F9" s="26"/>
      <c r="G9" s="28"/>
      <c r="H9" s="52"/>
      <c r="I9" s="10"/>
      <c r="J9" s="28"/>
      <c r="K9" s="52"/>
      <c r="L9" s="26"/>
      <c r="M9" s="28"/>
      <c r="N9" s="52"/>
      <c r="O9" s="26"/>
      <c r="P9" s="28"/>
      <c r="Q9" s="52"/>
      <c r="S9" s="28"/>
      <c r="T9" s="52"/>
      <c r="U9" s="26"/>
      <c r="V9" s="28"/>
      <c r="W9" s="52"/>
      <c r="X9" s="26"/>
      <c r="Y9" s="28"/>
      <c r="Z9" s="52"/>
      <c r="AB9" s="28"/>
      <c r="AC9" s="52"/>
      <c r="AD9" s="26"/>
      <c r="AE9" s="28"/>
      <c r="AF9" s="50"/>
      <c r="AG9" s="61"/>
      <c r="AH9" s="28"/>
      <c r="AI9" s="50">
        <v>1.9282407407407408E-2</v>
      </c>
      <c r="AJ9" s="26">
        <v>3</v>
      </c>
      <c r="AK9" s="28">
        <v>8</v>
      </c>
      <c r="AL9" s="9">
        <f>COUNTA(B9,E9,H9,K9,N9,Q9,T9,W9,Z9,AC9,AF9,AI9)</f>
        <v>1</v>
      </c>
      <c r="AM9" s="9">
        <f>SUM(D9,G9,J9,M9,P9,S9,V9,Y9,AB9,AE9,AH9,AK9)</f>
        <v>8</v>
      </c>
      <c r="AN9" s="10">
        <v>8</v>
      </c>
      <c r="AO9" s="70" t="s">
        <v>23</v>
      </c>
    </row>
    <row r="10" spans="1:41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</row>
  </sheetData>
  <sortState ref="A6:AO9">
    <sortCondition descending="1" ref="AN6:AN9"/>
  </sortState>
  <mergeCells count="12">
    <mergeCell ref="AI4:AK4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J26"/>
  <sheetViews>
    <sheetView tabSelected="1" zoomScale="90" zoomScaleNormal="90" workbookViewId="0">
      <selection activeCell="A7" sqref="A7:XFD7"/>
    </sheetView>
  </sheetViews>
  <sheetFormatPr defaultRowHeight="15"/>
  <cols>
    <col min="1" max="1" width="18.42578125" style="14" customWidth="1"/>
    <col min="2" max="2" width="9" style="14" customWidth="1"/>
    <col min="3" max="3" width="3" style="14" customWidth="1"/>
    <col min="4" max="4" width="9.85546875" style="14" customWidth="1"/>
    <col min="5" max="5" width="9.140625" style="2" customWidth="1"/>
    <col min="6" max="6" width="10.7109375" style="14" customWidth="1"/>
    <col min="7" max="7" width="9.28515625" style="2" customWidth="1"/>
    <col min="8" max="8" width="3" style="14" customWidth="1"/>
    <col min="9" max="9" width="9" style="14" customWidth="1"/>
    <col min="10" max="10" width="7.7109375" style="2" customWidth="1"/>
    <col min="11" max="11" width="11.140625" style="14" customWidth="1"/>
    <col min="12" max="12" width="7.85546875" style="14" customWidth="1"/>
    <col min="13" max="13" width="2.85546875" style="14" customWidth="1"/>
    <col min="14" max="14" width="8.7109375" style="14" customWidth="1"/>
    <col min="15" max="15" width="8.140625" style="14" customWidth="1"/>
    <col min="16" max="16" width="10.5703125" style="14" customWidth="1"/>
    <col min="17" max="17" width="9.42578125" style="14" customWidth="1"/>
    <col min="18" max="18" width="3" style="14" customWidth="1"/>
    <col min="19" max="19" width="11.28515625" style="14" customWidth="1"/>
    <col min="20" max="20" width="8.7109375" style="14" customWidth="1"/>
    <col min="21" max="22" width="10.85546875" style="14" customWidth="1"/>
    <col min="23" max="23" width="3" style="14" customWidth="1"/>
    <col min="24" max="24" width="7.28515625" style="14" customWidth="1"/>
    <col min="25" max="25" width="8" style="14" customWidth="1"/>
    <col min="26" max="26" width="10.5703125" style="14" customWidth="1"/>
    <col min="27" max="27" width="8.5703125" style="14" customWidth="1"/>
    <col min="28" max="28" width="3" style="14" customWidth="1"/>
    <col min="29" max="29" width="7.7109375" style="14" customWidth="1"/>
    <col min="30" max="30" width="7.85546875" style="14" customWidth="1"/>
    <col min="31" max="31" width="10.28515625" style="14" customWidth="1"/>
    <col min="32" max="32" width="7.42578125" style="14" customWidth="1"/>
    <col min="33" max="33" width="3" style="14" customWidth="1"/>
    <col min="34" max="34" width="8.85546875" style="14" customWidth="1"/>
    <col min="35" max="35" width="7.7109375" style="14" customWidth="1"/>
    <col min="36" max="36" width="10.7109375" style="14" customWidth="1"/>
    <col min="37" max="37" width="8.140625" style="14" customWidth="1"/>
    <col min="38" max="38" width="3" style="14" customWidth="1"/>
    <col min="39" max="39" width="9.140625" style="14" customWidth="1"/>
    <col min="40" max="40" width="7.85546875" style="2" customWidth="1"/>
    <col min="41" max="41" width="10.7109375" style="14" customWidth="1"/>
    <col min="42" max="42" width="7.85546875" style="14" customWidth="1"/>
    <col min="43" max="43" width="3.28515625" style="14" customWidth="1"/>
    <col min="44" max="45" width="8.140625" style="14" customWidth="1"/>
    <col min="46" max="46" width="10.28515625" style="14" customWidth="1"/>
    <col min="47" max="47" width="9.140625" style="14"/>
    <col min="48" max="48" width="2.85546875" style="14" customWidth="1"/>
    <col min="49" max="49" width="7.7109375" style="14" customWidth="1"/>
    <col min="50" max="50" width="7.85546875" style="14" customWidth="1"/>
    <col min="51" max="51" width="11.7109375" style="14" customWidth="1"/>
    <col min="52" max="52" width="7.28515625" style="14" customWidth="1"/>
    <col min="53" max="53" width="2.7109375" style="14" customWidth="1"/>
    <col min="54" max="54" width="9.28515625" style="14" customWidth="1"/>
    <col min="55" max="55" width="8" style="14" customWidth="1"/>
    <col min="56" max="56" width="11" style="14" customWidth="1"/>
    <col min="57" max="57" width="7.140625" style="14" customWidth="1"/>
    <col min="58" max="59" width="9.140625" style="14"/>
    <col min="60" max="60" width="12.85546875" style="14" customWidth="1"/>
    <col min="61" max="61" width="9.140625" style="14"/>
    <col min="62" max="62" width="17.7109375" style="14" customWidth="1"/>
    <col min="63" max="16384" width="9.140625" style="14"/>
  </cols>
  <sheetData>
    <row r="1" spans="1:62" ht="26.25">
      <c r="A1" s="13" t="s">
        <v>19</v>
      </c>
      <c r="K1" s="15"/>
      <c r="L1" s="15"/>
    </row>
    <row r="2" spans="1:62" hidden="1">
      <c r="D2" s="15">
        <v>0</v>
      </c>
      <c r="E2" s="15">
        <v>6.9444444444444448E-2</v>
      </c>
      <c r="F2" s="15">
        <v>6.9444444444444447E-4</v>
      </c>
      <c r="G2" s="47">
        <v>4.1666666666666664E-2</v>
      </c>
    </row>
    <row r="3" spans="1:62" s="24" customFormat="1">
      <c r="B3" s="85" t="s">
        <v>26</v>
      </c>
      <c r="C3" s="86"/>
      <c r="D3" s="86"/>
      <c r="E3" s="83" t="s">
        <v>27</v>
      </c>
      <c r="F3" s="83"/>
      <c r="G3" s="83"/>
      <c r="H3" s="83"/>
      <c r="I3" s="83"/>
      <c r="J3" s="83" t="s">
        <v>28</v>
      </c>
      <c r="K3" s="83"/>
      <c r="L3" s="83"/>
      <c r="M3" s="83"/>
      <c r="N3" s="83"/>
      <c r="O3" s="83" t="s">
        <v>29</v>
      </c>
      <c r="P3" s="83"/>
      <c r="Q3" s="83"/>
      <c r="R3" s="83"/>
      <c r="S3" s="83"/>
      <c r="T3" s="83" t="s">
        <v>30</v>
      </c>
      <c r="U3" s="83"/>
      <c r="V3" s="83"/>
      <c r="W3" s="83"/>
      <c r="X3" s="83"/>
      <c r="Y3" s="83" t="s">
        <v>31</v>
      </c>
      <c r="Z3" s="83"/>
      <c r="AA3" s="83"/>
      <c r="AB3" s="83"/>
      <c r="AC3" s="83"/>
      <c r="AD3" s="83" t="s">
        <v>32</v>
      </c>
      <c r="AE3" s="83"/>
      <c r="AF3" s="83"/>
      <c r="AG3" s="83"/>
      <c r="AH3" s="83"/>
      <c r="AI3" s="83" t="s">
        <v>33</v>
      </c>
      <c r="AJ3" s="83"/>
      <c r="AK3" s="83"/>
      <c r="AL3" s="83"/>
      <c r="AM3" s="83"/>
      <c r="AN3" s="83" t="s">
        <v>34</v>
      </c>
      <c r="AO3" s="83"/>
      <c r="AP3" s="83"/>
      <c r="AQ3" s="83"/>
      <c r="AR3" s="83"/>
      <c r="AS3" s="83" t="s">
        <v>35</v>
      </c>
      <c r="AT3" s="83"/>
      <c r="AU3" s="83"/>
      <c r="AV3" s="83"/>
      <c r="AW3" s="83"/>
      <c r="AX3" s="83" t="s">
        <v>36</v>
      </c>
      <c r="AY3" s="83"/>
      <c r="AZ3" s="83"/>
      <c r="BA3" s="83"/>
      <c r="BB3" s="83"/>
      <c r="BC3" s="83" t="s">
        <v>37</v>
      </c>
      <c r="BD3" s="83"/>
      <c r="BE3" s="83"/>
      <c r="BF3" s="83"/>
      <c r="BG3" s="83"/>
      <c r="BH3" s="84"/>
    </row>
    <row r="4" spans="1:62">
      <c r="A4" s="19" t="s">
        <v>0</v>
      </c>
      <c r="B4" s="36" t="s">
        <v>10</v>
      </c>
      <c r="C4" s="17"/>
      <c r="D4" s="40">
        <v>1.7361111111111112E-2</v>
      </c>
      <c r="E4" s="41" t="s">
        <v>10</v>
      </c>
      <c r="F4" s="4">
        <v>1.7361111111111112E-2</v>
      </c>
      <c r="G4" s="4"/>
      <c r="H4" s="17"/>
      <c r="I4" s="37"/>
      <c r="J4" s="41" t="s">
        <v>10</v>
      </c>
      <c r="K4" s="4">
        <v>1.7361111111111112E-2</v>
      </c>
      <c r="L4" s="4"/>
      <c r="M4" s="17"/>
      <c r="N4" s="37"/>
      <c r="O4" s="36" t="s">
        <v>10</v>
      </c>
      <c r="P4" s="4">
        <v>1.7361111111111112E-2</v>
      </c>
      <c r="Q4" s="4"/>
      <c r="R4" s="17"/>
      <c r="S4" s="37"/>
      <c r="T4" s="36" t="s">
        <v>24</v>
      </c>
      <c r="U4" s="4">
        <v>1.9444444444444445E-2</v>
      </c>
      <c r="V4" s="4"/>
      <c r="W4" s="17"/>
      <c r="X4" s="37"/>
      <c r="Y4" s="36" t="s">
        <v>10</v>
      </c>
      <c r="Z4" s="4">
        <v>1.7361111111111112E-2</v>
      </c>
      <c r="AA4" s="4"/>
      <c r="AB4" s="17"/>
      <c r="AC4" s="37"/>
      <c r="AD4" s="36" t="s">
        <v>10</v>
      </c>
      <c r="AE4" s="4">
        <v>1.7361111111111112E-2</v>
      </c>
      <c r="AF4" s="4"/>
      <c r="AG4" s="17"/>
      <c r="AH4" s="37"/>
      <c r="AI4" s="36" t="s">
        <v>10</v>
      </c>
      <c r="AJ4" s="4">
        <v>1.7361111111111112E-2</v>
      </c>
      <c r="AK4" s="4"/>
      <c r="AL4" s="17"/>
      <c r="AM4" s="37"/>
      <c r="AN4" s="41" t="s">
        <v>10</v>
      </c>
      <c r="AO4" s="4">
        <v>1.7361111111111112E-2</v>
      </c>
      <c r="AP4" s="4"/>
      <c r="AQ4" s="17"/>
      <c r="AR4" s="37"/>
      <c r="AS4" s="36" t="s">
        <v>10</v>
      </c>
      <c r="AT4" s="4">
        <v>1.7361111111111112E-2</v>
      </c>
      <c r="AU4" s="4"/>
      <c r="AV4" s="17"/>
      <c r="AW4" s="37"/>
      <c r="AX4" s="36" t="s">
        <v>10</v>
      </c>
      <c r="AY4" s="4">
        <v>1.7361111111111112E-2</v>
      </c>
      <c r="AZ4" s="4"/>
      <c r="BA4" s="17"/>
      <c r="BB4" s="37"/>
      <c r="BC4" s="36" t="s">
        <v>10</v>
      </c>
      <c r="BD4" s="4">
        <v>1.7361111111111112E-2</v>
      </c>
      <c r="BE4" s="40"/>
      <c r="BF4" s="42" t="s">
        <v>12</v>
      </c>
      <c r="BG4" s="12" t="s">
        <v>15</v>
      </c>
      <c r="BH4" s="12" t="s">
        <v>13</v>
      </c>
      <c r="BI4" s="12" t="s">
        <v>5</v>
      </c>
      <c r="BJ4" s="34" t="s">
        <v>0</v>
      </c>
    </row>
    <row r="5" spans="1:62" s="16" customFormat="1" ht="30">
      <c r="A5" s="19"/>
      <c r="B5" s="35" t="s">
        <v>6</v>
      </c>
      <c r="C5" s="88" t="s">
        <v>8</v>
      </c>
      <c r="D5" s="89"/>
      <c r="E5" s="35" t="s">
        <v>6</v>
      </c>
      <c r="F5" s="33" t="s">
        <v>7</v>
      </c>
      <c r="G5" s="46" t="s">
        <v>4</v>
      </c>
      <c r="H5" s="90" t="s">
        <v>9</v>
      </c>
      <c r="I5" s="89"/>
      <c r="J5" s="35" t="s">
        <v>6</v>
      </c>
      <c r="K5" s="33" t="s">
        <v>7</v>
      </c>
      <c r="L5" s="33" t="s">
        <v>4</v>
      </c>
      <c r="M5" s="90" t="s">
        <v>9</v>
      </c>
      <c r="N5" s="89"/>
      <c r="O5" s="35" t="s">
        <v>6</v>
      </c>
      <c r="P5" s="33" t="s">
        <v>7</v>
      </c>
      <c r="Q5" s="33" t="s">
        <v>4</v>
      </c>
      <c r="R5" s="90" t="s">
        <v>9</v>
      </c>
      <c r="S5" s="89"/>
      <c r="T5" s="35" t="s">
        <v>6</v>
      </c>
      <c r="U5" s="33" t="s">
        <v>7</v>
      </c>
      <c r="V5" s="33" t="s">
        <v>4</v>
      </c>
      <c r="W5" s="90" t="s">
        <v>9</v>
      </c>
      <c r="X5" s="89"/>
      <c r="Y5" s="35" t="s">
        <v>6</v>
      </c>
      <c r="Z5" s="33" t="s">
        <v>7</v>
      </c>
      <c r="AA5" s="33" t="s">
        <v>4</v>
      </c>
      <c r="AB5" s="90" t="s">
        <v>9</v>
      </c>
      <c r="AC5" s="89"/>
      <c r="AD5" s="35" t="s">
        <v>6</v>
      </c>
      <c r="AE5" s="33" t="s">
        <v>7</v>
      </c>
      <c r="AF5" s="33" t="s">
        <v>4</v>
      </c>
      <c r="AG5" s="90" t="s">
        <v>9</v>
      </c>
      <c r="AH5" s="89"/>
      <c r="AI5" s="35" t="s">
        <v>6</v>
      </c>
      <c r="AJ5" s="33" t="s">
        <v>7</v>
      </c>
      <c r="AK5" s="33" t="s">
        <v>4</v>
      </c>
      <c r="AL5" s="90" t="s">
        <v>9</v>
      </c>
      <c r="AM5" s="89"/>
      <c r="AN5" s="35" t="s">
        <v>6</v>
      </c>
      <c r="AO5" s="33" t="s">
        <v>7</v>
      </c>
      <c r="AP5" s="33" t="s">
        <v>4</v>
      </c>
      <c r="AQ5" s="90" t="s">
        <v>9</v>
      </c>
      <c r="AR5" s="89"/>
      <c r="AS5" s="35" t="s">
        <v>6</v>
      </c>
      <c r="AT5" s="33" t="s">
        <v>7</v>
      </c>
      <c r="AU5" s="33" t="s">
        <v>4</v>
      </c>
      <c r="AV5" s="90" t="s">
        <v>9</v>
      </c>
      <c r="AW5" s="89"/>
      <c r="AX5" s="35" t="s">
        <v>6</v>
      </c>
      <c r="AY5" s="33" t="s">
        <v>7</v>
      </c>
      <c r="AZ5" s="33" t="s">
        <v>4</v>
      </c>
      <c r="BA5" s="90" t="s">
        <v>9</v>
      </c>
      <c r="BB5" s="89"/>
      <c r="BC5" s="35" t="s">
        <v>6</v>
      </c>
      <c r="BD5" s="33" t="s">
        <v>7</v>
      </c>
      <c r="BE5" s="38" t="s">
        <v>4</v>
      </c>
      <c r="BF5" s="87"/>
      <c r="BG5" s="87"/>
      <c r="BH5" s="87"/>
      <c r="BI5" s="20"/>
    </row>
    <row r="6" spans="1:62" s="5" customFormat="1">
      <c r="A6" s="71" t="s">
        <v>42</v>
      </c>
      <c r="B6" s="56">
        <v>1.7650462962962965E-2</v>
      </c>
      <c r="C6" s="18">
        <f>IF(OR(B6&gt;$D$4, COUNTBLANK(B6)=1), -1, 1)</f>
        <v>-1</v>
      </c>
      <c r="D6" s="39">
        <f>IF(COUNTBLANK(B6) = 0, ABS($D$4-B6), $E$2)</f>
        <v>2.8935185185185314E-4</v>
      </c>
      <c r="E6" s="78">
        <v>1.7615740740740741E-2</v>
      </c>
      <c r="F6" s="31">
        <f>IF(AND(E6&gt;$F$2, D6&lt;$G$2),E6+D6*C6, $E$2)</f>
        <v>1.7326388888888888E-2</v>
      </c>
      <c r="G6" s="32">
        <v>5</v>
      </c>
      <c r="H6" s="18">
        <f>IF(AND(E6&lt;$F$4,COUNTBLANK(E6)=0),1,C6)</f>
        <v>-1</v>
      </c>
      <c r="I6" s="39">
        <f>IF(OR(F6&lt;$F$4, AND(COUNTBLANK(E6)=0, F6&gt;$G$2)),ABS($F$4-E6),D6)</f>
        <v>2.5462962962962896E-4</v>
      </c>
      <c r="J6" s="74">
        <v>1.7546296296296296E-2</v>
      </c>
      <c r="K6" s="31">
        <f>IF(AND(J6&gt;$F$2, I6&lt;$G$2),J6+I6*H6, $E$2)</f>
        <v>1.7291666666666667E-2</v>
      </c>
      <c r="L6" s="48">
        <v>10</v>
      </c>
      <c r="M6" s="18">
        <f>IF(AND(J6&lt;$K$4,COUNTBLANK(J6)=0),1,H6)</f>
        <v>-1</v>
      </c>
      <c r="N6" s="39">
        <f>IF(OR(K6&lt;$K$4, AND(COUNTBLANK(J6)=0, K6&gt;$G$2)),ABS($K$4-J6),I6)</f>
        <v>1.8518518518518406E-4</v>
      </c>
      <c r="O6" s="75"/>
      <c r="P6" s="31">
        <f>IF(AND(O6&gt;$F$2, N6&lt;$G$2),O6+N6*M6, $E$2)</f>
        <v>6.9444444444444448E-2</v>
      </c>
      <c r="Q6" s="48"/>
      <c r="R6" s="18">
        <f>IF(AND(O6&lt;$P$4,COUNTBLANK(O6)=0),1,M6)</f>
        <v>-1</v>
      </c>
      <c r="S6" s="39">
        <f>IF(OR(P6&lt;$P$4, AND(COUNTBLANK(O6)=0, P6&gt;$G$2)),ABS($P$4-O6),N6)</f>
        <v>1.8518518518518406E-4</v>
      </c>
      <c r="T6" s="77">
        <v>2.0729166666666667E-2</v>
      </c>
      <c r="U6" s="31">
        <f>IF(AND(T6&gt;$F$2, S6&lt;$G$2),T6+S6*R6, $E$2)</f>
        <v>2.0543981481481483E-2</v>
      </c>
      <c r="V6" s="48">
        <v>10</v>
      </c>
      <c r="W6" s="18">
        <f>IF(AND(T6&lt;$U$4,COUNTBLANK(T6)=0),1,R6)</f>
        <v>-1</v>
      </c>
      <c r="X6" s="39">
        <f>IF(OR(U6&lt;$U$4, AND(COUNTBLANK(T6)=0, U6&gt;$G$2)),ABS($U$4-T6),S6)</f>
        <v>1.8518518518518406E-4</v>
      </c>
      <c r="Y6" s="75">
        <v>1.8472222222222223E-2</v>
      </c>
      <c r="Z6" s="31">
        <f>IF(AND(Y6&gt;$F$2, X6&lt;$G$2),Y6+X6*W6, $E$2)</f>
        <v>1.8287037037037039E-2</v>
      </c>
      <c r="AA6" s="48">
        <v>10</v>
      </c>
      <c r="AB6" s="18">
        <f>IF(AND(Y6&lt;$Z$4,COUNTBLANK(Y6)=0),1,W6)</f>
        <v>-1</v>
      </c>
      <c r="AC6" s="39">
        <f>IF(OR(Z6&lt;$Z$4, AND(COUNTBLANK(Y6)=0, Z6&gt;$G$2)),ABS($Z$4-Y6),X6)</f>
        <v>1.8518518518518406E-4</v>
      </c>
      <c r="AD6" s="74">
        <v>1.6979166666666667E-2</v>
      </c>
      <c r="AE6" s="31">
        <f>IF(AND(AD6&gt;$F$2, AC6&lt;$G$2),AD6+AC6*AB6, $E$2)</f>
        <v>1.6793981481481483E-2</v>
      </c>
      <c r="AF6" s="48">
        <v>9</v>
      </c>
      <c r="AG6" s="18">
        <f>IF(AND(AD6&lt;$AE$4,COUNTBLANK(AD6)=0),1,AB6)</f>
        <v>1</v>
      </c>
      <c r="AH6" s="39">
        <f>IF(OR(AE6&lt;$AE$4, AND(COUNTBLANK(AD6)=0, AE6&gt;$G$2)),ABS($AE$4-AD6),AC6)</f>
        <v>3.8194444444444517E-4</v>
      </c>
      <c r="AI6" s="75">
        <v>1.7395833333333336E-2</v>
      </c>
      <c r="AJ6" s="31">
        <f>IF(AND(AI6&gt;$F$2, AH6&lt;$G$2),AI6+AH6*AG6, $E$2)</f>
        <v>1.7777777777777781E-2</v>
      </c>
      <c r="AK6" s="48">
        <v>5</v>
      </c>
      <c r="AL6" s="18">
        <f>IF(AND(AI6&lt;$AJ$4,COUNTBLANK(AI6)=0),1,AG6)</f>
        <v>1</v>
      </c>
      <c r="AM6" s="39">
        <f>IF(OR(AJ6&lt;$AJ$4, AND(COUNTBLANK(AI6)=0, AJ6&gt;$G$2)),ABS($AJ$4-AI6),AH6)</f>
        <v>3.8194444444444517E-4</v>
      </c>
      <c r="AN6" s="75">
        <v>1.7233796296296296E-2</v>
      </c>
      <c r="AO6" s="31">
        <f>IF(AND(AN6&gt;$F$2, AM6&lt;$G$2),AN6+AM6*AL6, $E$2)</f>
        <v>1.7615740740740741E-2</v>
      </c>
      <c r="AP6" s="48">
        <v>3</v>
      </c>
      <c r="AQ6" s="18">
        <f>IF(AND(AN6&lt;$AO$4,COUNTBLANK(AN6)=0),1,AL6)</f>
        <v>1</v>
      </c>
      <c r="AR6" s="39">
        <f>IF(OR(AO6&lt;$AO$4, AND(COUNTBLANK(AN6)=0, AO6&gt;$G$2)),ABS($AO$4-AN6),AM6)</f>
        <v>3.8194444444444517E-4</v>
      </c>
      <c r="AS6" s="74"/>
      <c r="AT6" s="31">
        <f>IF(AND(AS6&gt;$F$2, AR6&lt;$G$2),AS6+AR6*AQ6, $E$2)</f>
        <v>6.9444444444444448E-2</v>
      </c>
      <c r="AU6" s="48"/>
      <c r="AV6" s="18">
        <f>IF(AND(AS6&lt;$AT$4,COUNTBLANK(AS6)=0),1,AQ6)</f>
        <v>1</v>
      </c>
      <c r="AW6" s="39">
        <f>IF(OR(AT6&lt;$AT$4, AND(COUNTBLANK(AS6)=0, AT6&gt;$G$2)),ABS($AT$4-AS6),AR6)</f>
        <v>3.8194444444444517E-4</v>
      </c>
      <c r="AX6" s="75">
        <v>1.6631944444444446E-2</v>
      </c>
      <c r="AY6" s="31">
        <f>IF(AND(AX6&gt;$F$2, AW6&lt;$G$2),AX6+AW6*AV6, $E$2)</f>
        <v>1.7013888888888891E-2</v>
      </c>
      <c r="AZ6" s="48">
        <v>10</v>
      </c>
      <c r="BA6" s="18">
        <f>IF(AND(AX6&lt;$AY$4,COUNTBLANK(AX6)=0),1,AV6)</f>
        <v>1</v>
      </c>
      <c r="BB6" s="39">
        <f>IF(OR(AY6&lt;$AY$4, AND(COUNTBLANK(AX6)=0, AY6&gt;$G$2)),ABS($AY$4-AX6),AW6)</f>
        <v>7.2916666666666616E-4</v>
      </c>
      <c r="BC6" s="75">
        <v>1.6655092592592596E-2</v>
      </c>
      <c r="BD6" s="31">
        <f>IF(AND(BC6&gt;$F$2, BB6&lt;$G$2),BC6+BB6*BA6, $E$2)</f>
        <v>1.7384259259259262E-2</v>
      </c>
      <c r="BE6" s="44">
        <v>4</v>
      </c>
      <c r="BF6" s="43">
        <f>COUNTA(B6,E6,J6,O6,T6,Y6,AD6,AI6,AN6,AS6,AX6,BC6)</f>
        <v>10</v>
      </c>
      <c r="BG6" s="21">
        <f>COUNT(G6, L6, Q6, V6, AA6, AF6, AK6, AP6, AU6, AZ6, BE6)</f>
        <v>9</v>
      </c>
      <c r="BH6" s="22">
        <f>SUM(G6,L6,Q6,V6,AA6,AF6,AK6,AP6,AU6,AZ6,BE6)</f>
        <v>66</v>
      </c>
      <c r="BI6" s="23">
        <v>54</v>
      </c>
      <c r="BJ6" s="71" t="s">
        <v>42</v>
      </c>
    </row>
    <row r="7" spans="1:62" s="2" customFormat="1">
      <c r="A7" s="71" t="s">
        <v>1</v>
      </c>
      <c r="B7" s="56">
        <v>1.726851851851852E-2</v>
      </c>
      <c r="C7" s="18">
        <f>IF(OR(B7&gt;$D$4, COUNTBLANK(B7)=1), -1, 1)</f>
        <v>1</v>
      </c>
      <c r="D7" s="39">
        <f>IF(COUNTBLANK(B7) = 0, ABS($D$4-B7), $E$2)</f>
        <v>9.2592592592592032E-5</v>
      </c>
      <c r="E7" s="75">
        <v>1.7141203703703704E-2</v>
      </c>
      <c r="F7" s="31">
        <f>IF(AND(E7&gt;$F$2, D7&lt;$G$2),E7+D7*C7, $E$2)</f>
        <v>1.7233796296296296E-2</v>
      </c>
      <c r="G7" s="48">
        <v>6</v>
      </c>
      <c r="H7" s="18">
        <f>IF(AND(E7&lt;$F$4,COUNTBLANK(E7)=0),1,C7)</f>
        <v>1</v>
      </c>
      <c r="I7" s="39">
        <f>IF(OR(F7&lt;$F$4, AND(COUNTBLANK(E7)=0, F7&gt;$G$2)),ABS($F$4-E7),D7)</f>
        <v>2.1990740740740825E-4</v>
      </c>
      <c r="J7" s="78">
        <v>1.7523148148148149E-2</v>
      </c>
      <c r="K7" s="31">
        <f>IF(AND(J7&gt;$F$2, I7&lt;$G$2),J7+I7*H7, $E$2)</f>
        <v>1.7743055555555557E-2</v>
      </c>
      <c r="L7" s="48">
        <v>5</v>
      </c>
      <c r="M7" s="18">
        <f>IF(AND(J7&lt;$K$4,COUNTBLANK(J7)=0),1,H7)</f>
        <v>1</v>
      </c>
      <c r="N7" s="39">
        <f>IF(OR(K7&lt;$K$4, AND(COUNTBLANK(J7)=0, K7&gt;$G$2)),ABS($K$4-J7),I7)</f>
        <v>2.1990740740740825E-4</v>
      </c>
      <c r="O7" s="75"/>
      <c r="P7" s="31">
        <f>IF(AND(O7&gt;$F$2, N7&lt;$G$2),O7+N7*M7, $E$2)</f>
        <v>6.9444444444444448E-2</v>
      </c>
      <c r="Q7" s="48"/>
      <c r="R7" s="18">
        <f>IF(AND(O7&lt;$P$4,COUNTBLANK(O7)=0),1,M7)</f>
        <v>1</v>
      </c>
      <c r="S7" s="39">
        <f>IF(OR(P7&lt;$P$4, AND(COUNTBLANK(O7)=0, P7&gt;$G$2)),ABS($P$4-O7),N7)</f>
        <v>2.1990740740740825E-4</v>
      </c>
      <c r="T7" s="77">
        <v>2.1469907407407406E-2</v>
      </c>
      <c r="U7" s="31">
        <f>IF(AND(T7&gt;$F$2, S7&lt;$G$2),T7+S7*R7, $E$2)</f>
        <v>2.1689814814814815E-2</v>
      </c>
      <c r="V7" s="48">
        <v>9</v>
      </c>
      <c r="W7" s="18">
        <f>IF(AND(T7&lt;$U$4,COUNTBLANK(T7)=0),1,R7)</f>
        <v>1</v>
      </c>
      <c r="X7" s="39">
        <f>IF(OR(U7&lt;$U$4, AND(COUNTBLANK(T7)=0, U7&gt;$G$2)),ABS($U$4-T7),S7)</f>
        <v>2.1990740740740825E-4</v>
      </c>
      <c r="Y7" s="74">
        <v>1.8240740740740741E-2</v>
      </c>
      <c r="Z7" s="31">
        <f>IF(AND(Y7&gt;$F$2, X7&lt;$G$2),Y7+X7*W7, $E$2)</f>
        <v>1.846064814814815E-2</v>
      </c>
      <c r="AA7" s="48">
        <v>9</v>
      </c>
      <c r="AB7" s="18">
        <f>IF(AND(Y7&lt;$Z$4,COUNTBLANK(Y7)=0),1,W7)</f>
        <v>1</v>
      </c>
      <c r="AC7" s="39">
        <f>IF(OR(Z7&lt;$Z$4, AND(COUNTBLANK(Y7)=0, Z7&gt;$G$2)),ABS($Z$4-Y7),X7)</f>
        <v>2.1990740740740825E-4</v>
      </c>
      <c r="AD7" s="74"/>
      <c r="AE7" s="31">
        <f>IF(AND(AD7&gt;$F$2, AC7&lt;$G$2),AD7+AC7*AB7, $E$2)</f>
        <v>6.9444444444444448E-2</v>
      </c>
      <c r="AF7" s="48"/>
      <c r="AG7" s="18">
        <f>IF(AND(AD7&lt;$AE$4,COUNTBLANK(AD7)=0),1,AB7)</f>
        <v>1</v>
      </c>
      <c r="AH7" s="39">
        <f>IF(OR(AE7&lt;$AE$4, AND(COUNTBLANK(AD7)=0, AE7&gt;$G$2)),ABS($AE$4-AD7),AC7)</f>
        <v>2.1990740740740825E-4</v>
      </c>
      <c r="AI7" s="75">
        <v>1.7129629629629634E-2</v>
      </c>
      <c r="AJ7" s="31">
        <f>IF(AND(AI7&gt;$F$2, AH7&lt;$G$2),AI7+AH7*AG7, $E$2)</f>
        <v>1.7349537037037042E-2</v>
      </c>
      <c r="AK7" s="48">
        <v>8</v>
      </c>
      <c r="AL7" s="18">
        <f>IF(AND(AI7&lt;$AJ$4,COUNTBLANK(AI7)=0),1,AG7)</f>
        <v>1</v>
      </c>
      <c r="AM7" s="39">
        <f>IF(OR(AJ7&lt;$AJ$4, AND(COUNTBLANK(AI7)=0, AJ7&gt;$G$2)),ABS($AJ$4-AI7),AH7)</f>
        <v>2.3148148148147835E-4</v>
      </c>
      <c r="AN7" s="75">
        <v>1.6793981481481483E-2</v>
      </c>
      <c r="AO7" s="31">
        <f>IF(AND(AN7&gt;$F$2, AM7&lt;$G$2),AN7+AM7*AL7, $E$2)</f>
        <v>1.7025462962962961E-2</v>
      </c>
      <c r="AP7" s="48">
        <v>9</v>
      </c>
      <c r="AQ7" s="18">
        <f>IF(AND(AN7&lt;$AO$4,COUNTBLANK(AN7)=0),1,AL7)</f>
        <v>1</v>
      </c>
      <c r="AR7" s="39">
        <f>IF(OR(AO7&lt;$AO$4, AND(COUNTBLANK(AN7)=0, AO7&gt;$G$2)),ABS($AO$4-AN7),AM7)</f>
        <v>5.6712962962962923E-4</v>
      </c>
      <c r="AS7" s="75">
        <v>1.744212962962963E-2</v>
      </c>
      <c r="AT7" s="31">
        <f>IF(AND(AS7&gt;$F$2, AR7&lt;$G$2),AS7+AR7*AQ7, $E$2)</f>
        <v>1.800925925925926E-2</v>
      </c>
      <c r="AU7" s="48">
        <v>6</v>
      </c>
      <c r="AV7" s="18">
        <f>IF(AND(AS7&lt;$AT$4,COUNTBLANK(AS7)=0),1,AQ7)</f>
        <v>1</v>
      </c>
      <c r="AW7" s="39">
        <f>IF(OR(AT7&lt;$AT$4, AND(COUNTBLANK(AS7)=0, AT7&gt;$G$2)),ABS($AT$4-AS7),AR7)</f>
        <v>5.6712962962962923E-4</v>
      </c>
      <c r="AX7" s="75">
        <v>1.6967592592592593E-2</v>
      </c>
      <c r="AY7" s="31">
        <f>IF(AND(AX7&gt;$F$2, AW7&lt;$G$2),AX7+AW7*AV7, $E$2)</f>
        <v>1.7534722222222222E-2</v>
      </c>
      <c r="AZ7" s="48">
        <v>4</v>
      </c>
      <c r="BA7" s="18">
        <f>IF(AND(AX7&lt;$AY$4,COUNTBLANK(AX7)=0),1,AV7)</f>
        <v>1</v>
      </c>
      <c r="BB7" s="39">
        <f>IF(OR(AY7&lt;$AY$4, AND(COUNTBLANK(AX7)=0, AY7&gt;$G$2)),ABS($AY$4-AX7),AW7)</f>
        <v>5.6712962962962923E-4</v>
      </c>
      <c r="BC7" s="75">
        <v>1.6307870370370372E-2</v>
      </c>
      <c r="BD7" s="31">
        <f>IF(AND(BC7&gt;$F$2, BB7&lt;$G$2),BC7+BB7*BA7, $E$2)</f>
        <v>1.6875000000000001E-2</v>
      </c>
      <c r="BE7" s="45">
        <v>9</v>
      </c>
      <c r="BF7" s="43">
        <f>COUNTA(B7,E7,J7,O7,T7,Y7,AD7,AI7,AN7,AS7,AX7,BC7)</f>
        <v>10</v>
      </c>
      <c r="BG7" s="21">
        <f>COUNT(G7, L7, Q7, V7, AA7, AF7, AK7, AP7, AU7, AZ7, BE7)</f>
        <v>9</v>
      </c>
      <c r="BH7" s="22">
        <f>SUM(G7,L7,Q7,V7,AA7,AF7,AK7,AP7,AU7,AZ7,BE7)</f>
        <v>65</v>
      </c>
      <c r="BI7" s="23">
        <v>50</v>
      </c>
      <c r="BJ7" s="71" t="s">
        <v>1</v>
      </c>
    </row>
    <row r="8" spans="1:62" s="2" customFormat="1">
      <c r="A8" s="71" t="s">
        <v>38</v>
      </c>
      <c r="B8" s="77">
        <v>1.3784722222222223E-2</v>
      </c>
      <c r="C8" s="18">
        <f>IF(OR(B8&gt;$D$4, COUNTBLANK(B8)=1), -1, 1)</f>
        <v>1</v>
      </c>
      <c r="D8" s="39">
        <f>IF(COUNTBLANK(B8) = 0, ABS($D$4-B8), $E$2)</f>
        <v>3.5763888888888894E-3</v>
      </c>
      <c r="E8" s="75"/>
      <c r="F8" s="31">
        <f>IF(AND(E8&gt;$F$2, D8&lt;$G$2),E8+D8*C8, $E$2)</f>
        <v>6.9444444444444448E-2</v>
      </c>
      <c r="G8" s="48"/>
      <c r="H8" s="18">
        <f>IF(AND(E8&lt;$F$4,COUNTBLANK(E8)=0),1,C8)</f>
        <v>1</v>
      </c>
      <c r="I8" s="39">
        <f>IF(OR(F8&lt;$F$4, AND(COUNTBLANK(E8)=0, F8&gt;$G$2)),ABS($F$4-E8),D8)</f>
        <v>3.5763888888888894E-3</v>
      </c>
      <c r="J8" s="74">
        <v>1.3761574074074075E-2</v>
      </c>
      <c r="K8" s="31">
        <f>IF(AND(J8&gt;$F$2, I8&lt;$G$2),J8+I8*H8, $E$2)</f>
        <v>1.7337962962962965E-2</v>
      </c>
      <c r="L8" s="48">
        <v>9</v>
      </c>
      <c r="M8" s="18">
        <f>IF(AND(J8&lt;$K$4,COUNTBLANK(J8)=0),1,H8)</f>
        <v>1</v>
      </c>
      <c r="N8" s="39">
        <f>IF(OR(K8&lt;$K$4, AND(COUNTBLANK(J8)=0, K8&gt;$G$2)),ABS($K$4-J8),I8)</f>
        <v>3.5995370370370365E-3</v>
      </c>
      <c r="O8" s="75"/>
      <c r="P8" s="31">
        <f>IF(AND(O8&gt;$F$2, N8&lt;$G$2),O8+N8*M8, $E$2)</f>
        <v>6.9444444444444448E-2</v>
      </c>
      <c r="Q8" s="48"/>
      <c r="R8" s="18">
        <f>IF(AND(O8&lt;$P$4,COUNTBLANK(O8)=0),1,M8)</f>
        <v>1</v>
      </c>
      <c r="S8" s="39">
        <f>IF(OR(P8&lt;$P$4, AND(COUNTBLANK(O8)=0, P8&gt;$G$2)),ABS($P$4-O8),N8)</f>
        <v>3.5995370370370365E-3</v>
      </c>
      <c r="T8" s="74"/>
      <c r="U8" s="31">
        <f>IF(AND(T8&gt;$F$2, S8&lt;$G$2),T8+S8*R8, $E$2)</f>
        <v>6.9444444444444448E-2</v>
      </c>
      <c r="V8" s="48"/>
      <c r="W8" s="18">
        <f>IF(AND(T8&lt;$U$4,COUNTBLANK(T8)=0),1,R8)</f>
        <v>1</v>
      </c>
      <c r="X8" s="39">
        <f>IF(OR(U8&lt;$U$4, AND(COUNTBLANK(T8)=0, U8&gt;$G$2)),ABS($U$4-T8),S8)</f>
        <v>3.5995370370370365E-3</v>
      </c>
      <c r="Y8" s="75">
        <v>1.6550925925925924E-2</v>
      </c>
      <c r="Z8" s="31">
        <f>IF(AND(Y8&gt;$F$2, X8&lt;$G$2),Y8+X8*W8, $E$2)</f>
        <v>2.015046296296296E-2</v>
      </c>
      <c r="AA8" s="48">
        <v>7</v>
      </c>
      <c r="AB8" s="18">
        <f>IF(AND(Y8&lt;$Z$4,COUNTBLANK(Y8)=0),1,W8)</f>
        <v>1</v>
      </c>
      <c r="AC8" s="39">
        <f>IF(OR(Z8&lt;$Z$4, AND(COUNTBLANK(Y8)=0, Z8&gt;$G$2)),ABS($Z$4-Y8),X8)</f>
        <v>3.5995370370370365E-3</v>
      </c>
      <c r="AD8" s="75">
        <v>1.3576388888888891E-2</v>
      </c>
      <c r="AE8" s="31">
        <f>IF(AND(AD8&gt;$F$2, AC8&lt;$G$2),AD8+AC8*AB8, $E$2)</f>
        <v>1.7175925925925928E-2</v>
      </c>
      <c r="AF8" s="48">
        <v>8</v>
      </c>
      <c r="AG8" s="18">
        <f>IF(AND(AD8&lt;$AE$4,COUNTBLANK(AD8)=0),1,AB8)</f>
        <v>1</v>
      </c>
      <c r="AH8" s="39">
        <f>IF(OR(AE8&lt;$AE$4, AND(COUNTBLANK(AD8)=0, AE8&gt;$G$2)),ABS($AE$4-AD8),AC8)</f>
        <v>3.7847222222222206E-3</v>
      </c>
      <c r="AI8" s="74"/>
      <c r="AJ8" s="31">
        <f>IF(AND(AI8&gt;$F$2, AH8&lt;$G$2),AI8+AH8*AG8, $E$2)</f>
        <v>6.9444444444444448E-2</v>
      </c>
      <c r="AK8" s="48"/>
      <c r="AL8" s="18">
        <f>IF(AND(AI8&lt;$AJ$4,COUNTBLANK(AI8)=0),1,AG8)</f>
        <v>1</v>
      </c>
      <c r="AM8" s="39">
        <f>IF(OR(AJ8&lt;$AJ$4, AND(COUNTBLANK(AI8)=0, AJ8&gt;$G$2)),ABS($AJ$4-AI8),AH8)</f>
        <v>3.7847222222222206E-3</v>
      </c>
      <c r="AN8" s="75">
        <v>1.3483796296296299E-2</v>
      </c>
      <c r="AO8" s="31">
        <f>IF(AND(AN8&gt;$F$2, AM8&lt;$G$2),AN8+AM8*AL8, $E$2)</f>
        <v>1.726851851851852E-2</v>
      </c>
      <c r="AP8" s="48">
        <v>6</v>
      </c>
      <c r="AQ8" s="18">
        <f>IF(AND(AN8&lt;$AO$4,COUNTBLANK(AN8)=0),1,AL8)</f>
        <v>1</v>
      </c>
      <c r="AR8" s="39">
        <f>IF(OR(AO8&lt;$AO$4, AND(COUNTBLANK(AN8)=0, AO8&gt;$G$2)),ABS($AO$4-AN8),AM8)</f>
        <v>3.8773148148148126E-3</v>
      </c>
      <c r="AS8" s="75">
        <v>1.3865740740740741E-2</v>
      </c>
      <c r="AT8" s="31">
        <f>IF(AND(AS8&gt;$F$2, AR8&lt;$G$2),AS8+AR8*AQ8, $E$2)</f>
        <v>1.7743055555555554E-2</v>
      </c>
      <c r="AU8" s="48">
        <v>7</v>
      </c>
      <c r="AV8" s="18">
        <f>IF(AND(AS8&lt;$AT$4,COUNTBLANK(AS8)=0),1,AQ8)</f>
        <v>1</v>
      </c>
      <c r="AW8" s="39">
        <f>IF(OR(AT8&lt;$AT$4, AND(COUNTBLANK(AS8)=0, AT8&gt;$G$2)),ABS($AT$4-AS8),AR8)</f>
        <v>3.8773148148148126E-3</v>
      </c>
      <c r="AX8" s="75">
        <v>1.3564814814814818E-2</v>
      </c>
      <c r="AY8" s="31">
        <f>IF(AND(AX8&gt;$F$2, AW8&lt;$G$2),AX8+AW8*AV8, $E$2)</f>
        <v>1.744212962962963E-2</v>
      </c>
      <c r="AZ8" s="48">
        <v>6</v>
      </c>
      <c r="BA8" s="18">
        <f>IF(AND(AX8&lt;$AY$4,COUNTBLANK(AX8)=0),1,AV8)</f>
        <v>1</v>
      </c>
      <c r="BB8" s="39">
        <f>IF(OR(AY8&lt;$AY$4, AND(COUNTBLANK(AX8)=0, AY8&gt;$G$2)),ABS($AY$4-AX8),AW8)</f>
        <v>3.8773148148148126E-3</v>
      </c>
      <c r="BC8" s="75">
        <v>1.3333333333333334E-2</v>
      </c>
      <c r="BD8" s="31">
        <f>IF(AND(BC8&gt;$F$2, BB8&lt;$G$2),BC8+BB8*BA8, $E$2)</f>
        <v>1.7210648148148149E-2</v>
      </c>
      <c r="BE8" s="44">
        <v>6</v>
      </c>
      <c r="BF8" s="43">
        <f>COUNTA(B8,E8,J8,O8,T8,Y8,AD8,AI8,AN8,AS8,AX8,BC8)</f>
        <v>8</v>
      </c>
      <c r="BG8" s="21">
        <f>COUNT(G8, L8, Q8, V8, AA8, AF8, AK8, AP8, AU8, AZ8, BE8)</f>
        <v>7</v>
      </c>
      <c r="BH8" s="22">
        <f>SUM(G8,L8,Q8,V8,AA8,AF8,AK8,AP8,AU8,AZ8,BE8)</f>
        <v>49</v>
      </c>
      <c r="BI8" s="23">
        <v>43</v>
      </c>
      <c r="BJ8" s="71" t="s">
        <v>38</v>
      </c>
    </row>
    <row r="9" spans="1:62" s="2" customFormat="1">
      <c r="A9" s="71" t="s">
        <v>44</v>
      </c>
      <c r="B9" s="77">
        <v>2.0405092592592593E-2</v>
      </c>
      <c r="C9" s="18">
        <f>IF(OR(B9&gt;$D$4, COUNTBLANK(B9)=1), -1, 1)</f>
        <v>-1</v>
      </c>
      <c r="D9" s="39">
        <f>IF(COUNTBLANK(B9) = 0, ABS($D$4-B9), $E$2)</f>
        <v>3.0439814814814808E-3</v>
      </c>
      <c r="E9" s="75">
        <v>1.9432870370370371E-2</v>
      </c>
      <c r="F9" s="31">
        <f>IF(AND(E9&gt;$F$2, D9&lt;$G$2),E9+D9*C9, $E$2)</f>
        <v>1.638888888888889E-2</v>
      </c>
      <c r="G9" s="48">
        <v>10</v>
      </c>
      <c r="H9" s="18">
        <f>IF(AND(E9&lt;$F$4,COUNTBLANK(E9)=0),1,C9)</f>
        <v>-1</v>
      </c>
      <c r="I9" s="39">
        <f>IF(OR(F9&lt;$F$4, AND(COUNTBLANK(E9)=0, F9&gt;$G$2)),ABS($F$4-E9),D9)</f>
        <v>2.0717592592592593E-3</v>
      </c>
      <c r="J9" s="77">
        <v>1.9918981481481482E-2</v>
      </c>
      <c r="K9" s="31">
        <f>IF(AND(J9&gt;$F$2, I9&lt;$G$2),J9+I9*H9, $E$2)</f>
        <v>1.7847222222222223E-2</v>
      </c>
      <c r="L9" s="48">
        <v>4</v>
      </c>
      <c r="M9" s="18">
        <f>IF(AND(J9&lt;$K$4,COUNTBLANK(J9)=0),1,H9)</f>
        <v>-1</v>
      </c>
      <c r="N9" s="39">
        <f>IF(OR(K9&lt;$K$4, AND(COUNTBLANK(J9)=0, K9&gt;$G$2)),ABS($K$4-J9),I9)</f>
        <v>2.0717592592592593E-3</v>
      </c>
      <c r="O9" s="77">
        <v>1.9861111111111111E-2</v>
      </c>
      <c r="P9" s="31">
        <f>IF(AND(O9&gt;$F$2, N9&lt;$G$2),O9+N9*M9, $E$2)</f>
        <v>1.7789351851851851E-2</v>
      </c>
      <c r="Q9" s="48">
        <v>9</v>
      </c>
      <c r="R9" s="18">
        <f>IF(AND(O9&lt;$P$4,COUNTBLANK(O9)=0),1,M9)</f>
        <v>-1</v>
      </c>
      <c r="S9" s="39">
        <f>IF(OR(P9&lt;$P$4, AND(COUNTBLANK(O9)=0, P9&gt;$G$2)),ABS($P$4-O9),N9)</f>
        <v>2.0717592592592593E-3</v>
      </c>
      <c r="T9" s="74"/>
      <c r="U9" s="31">
        <f>IF(AND(T9&gt;$F$2, S9&lt;$G$2),T9+S9*R9, $E$2)</f>
        <v>6.9444444444444448E-2</v>
      </c>
      <c r="V9" s="48"/>
      <c r="W9" s="18">
        <f>IF(AND(T9&lt;$U$4,COUNTBLANK(T9)=0),1,R9)</f>
        <v>-1</v>
      </c>
      <c r="X9" s="39">
        <f>IF(OR(U9&lt;$U$4, AND(COUNTBLANK(T9)=0, U9&gt;$G$2)),ABS($U$4-T9),S9)</f>
        <v>2.0717592592592593E-3</v>
      </c>
      <c r="Y9" s="75">
        <v>2.2314814814814815E-2</v>
      </c>
      <c r="Z9" s="31">
        <f>IF(AND(Y9&gt;$F$2, X9&lt;$G$2),Y9+X9*W9, $E$2)</f>
        <v>2.0243055555555556E-2</v>
      </c>
      <c r="AA9" s="48">
        <v>6</v>
      </c>
      <c r="AB9" s="18">
        <f>IF(AND(Y9&lt;$Z$4,COUNTBLANK(Y9)=0),1,W9)</f>
        <v>-1</v>
      </c>
      <c r="AC9" s="39">
        <f>IF(OR(Z9&lt;$Z$4, AND(COUNTBLANK(Y9)=0, Z9&gt;$G$2)),ABS($Z$4-Y9),X9)</f>
        <v>2.0717592592592593E-3</v>
      </c>
      <c r="AD9" s="75">
        <v>1.9803240740740739E-2</v>
      </c>
      <c r="AE9" s="31">
        <f>IF(AND(AD9&gt;$F$2, AC9&lt;$G$2),AD9+AC9*AB9, $E$2)</f>
        <v>1.773148148148148E-2</v>
      </c>
      <c r="AF9" s="48">
        <v>4</v>
      </c>
      <c r="AG9" s="18">
        <f>IF(AND(AD9&lt;$AE$4,COUNTBLANK(AD9)=0),1,AB9)</f>
        <v>-1</v>
      </c>
      <c r="AH9" s="39">
        <f>IF(OR(AE9&lt;$AE$4, AND(COUNTBLANK(AD9)=0, AE9&gt;$G$2)),ABS($AE$4-AD9),AC9)</f>
        <v>2.0717592592592593E-3</v>
      </c>
      <c r="AI9" s="75">
        <v>1.996527777777778E-2</v>
      </c>
      <c r="AJ9" s="31">
        <f>IF(AND(AI9&gt;$F$2, AH9&lt;$G$2),AI9+AH9*AG9, $E$2)</f>
        <v>1.789351851851852E-2</v>
      </c>
      <c r="AK9" s="48">
        <v>4</v>
      </c>
      <c r="AL9" s="18">
        <f>IF(AND(AI9&lt;$AJ$4,COUNTBLANK(AI9)=0),1,AG9)</f>
        <v>-1</v>
      </c>
      <c r="AM9" s="39">
        <f>IF(OR(AJ9&lt;$AJ$4, AND(COUNTBLANK(AI9)=0, AJ9&gt;$G$2)),ABS($AJ$4-AI9),AH9)</f>
        <v>2.0717592592592593E-3</v>
      </c>
      <c r="AN9" s="74"/>
      <c r="AO9" s="31">
        <f>IF(AND(AN9&gt;$F$2, AM9&lt;$G$2),AN9+AM9*AL9, $E$2)</f>
        <v>6.9444444444444448E-2</v>
      </c>
      <c r="AP9" s="48"/>
      <c r="AQ9" s="18">
        <f>IF(AND(AN9&lt;$AO$4,COUNTBLANK(AN9)=0),1,AL9)</f>
        <v>-1</v>
      </c>
      <c r="AR9" s="39">
        <f>IF(OR(AO9&lt;$AO$4, AND(COUNTBLANK(AN9)=0, AO9&gt;$G$2)),ABS($AO$4-AN9),AM9)</f>
        <v>2.0717592592592593E-3</v>
      </c>
      <c r="AS9" s="74"/>
      <c r="AT9" s="31">
        <f>IF(AND(AS9&gt;$F$2, AR9&lt;$G$2),AS9+AR9*AQ9, $E$2)</f>
        <v>6.9444444444444448E-2</v>
      </c>
      <c r="AU9" s="48"/>
      <c r="AV9" s="18">
        <f>IF(AND(AS9&lt;$AT$4,COUNTBLANK(AS9)=0),1,AQ9)</f>
        <v>-1</v>
      </c>
      <c r="AW9" s="39">
        <f>IF(OR(AT9&lt;$AT$4, AND(COUNTBLANK(AS9)=0, AT9&gt;$G$2)),ABS($AT$4-AS9),AR9)</f>
        <v>2.0717592592592593E-3</v>
      </c>
      <c r="AX9" s="75">
        <v>2.0092592592592589E-2</v>
      </c>
      <c r="AY9" s="31">
        <f>IF(AND(AX9&gt;$F$2, AW9&lt;$G$2),AX9+AW9*AV9, $E$2)</f>
        <v>1.802083333333333E-2</v>
      </c>
      <c r="AZ9" s="48">
        <v>1</v>
      </c>
      <c r="BA9" s="18">
        <f>IF(AND(AX9&lt;$AY$4,COUNTBLANK(AX9)=0),1,AV9)</f>
        <v>-1</v>
      </c>
      <c r="BB9" s="39">
        <f>IF(OR(AY9&lt;$AY$4, AND(COUNTBLANK(AX9)=0, AY9&gt;$G$2)),ABS($AY$4-AX9),AW9)</f>
        <v>2.0717592592592593E-3</v>
      </c>
      <c r="BC9" s="75">
        <v>1.9027777777777775E-2</v>
      </c>
      <c r="BD9" s="31">
        <f>IF(AND(BC9&gt;$F$2, BB9&lt;$G$2),BC9+BB9*BA9, $E$2)</f>
        <v>1.6956018518518516E-2</v>
      </c>
      <c r="BE9" s="44">
        <v>8</v>
      </c>
      <c r="BF9" s="43">
        <f>COUNTA(B9,E9,J9,O9,T9,Y9,AD9,AI9,AN9,AS9,AX9,BC9)</f>
        <v>9</v>
      </c>
      <c r="BG9" s="21">
        <f>COUNT(G9, L9, Q9, V9, AA9, AF9, AK9, AP9, AU9, AZ9, BE9)</f>
        <v>8</v>
      </c>
      <c r="BH9" s="22">
        <f>SUM(G9,L9,Q9,V9,AA9,AF9,AK9,AP9,AU9,AZ9,BE9)</f>
        <v>46</v>
      </c>
      <c r="BI9" s="23">
        <v>41</v>
      </c>
      <c r="BJ9" s="71" t="s">
        <v>44</v>
      </c>
    </row>
    <row r="10" spans="1:62" s="2" customFormat="1">
      <c r="A10" s="71" t="s">
        <v>45</v>
      </c>
      <c r="B10" s="77">
        <v>2.1180555555555557E-2</v>
      </c>
      <c r="C10" s="18">
        <f>IF(OR(B10&gt;$D$4, COUNTBLANK(B10)=1), -1, 1)</f>
        <v>-1</v>
      </c>
      <c r="D10" s="39">
        <f>IF(COUNTBLANK(B10) = 0, ABS($D$4-B10), $E$2)</f>
        <v>3.8194444444444448E-3</v>
      </c>
      <c r="E10" s="74">
        <v>2.0798611111111115E-2</v>
      </c>
      <c r="F10" s="31">
        <f>IF(AND(E10&gt;$F$2, D10&lt;$G$2),E10+D10*C10, $E$2)</f>
        <v>1.697916666666667E-2</v>
      </c>
      <c r="G10" s="48">
        <v>8</v>
      </c>
      <c r="H10" s="18">
        <f>IF(AND(E10&lt;$F$4,COUNTBLANK(E10)=0),1,C10)</f>
        <v>-1</v>
      </c>
      <c r="I10" s="39">
        <f>IF(OR(F10&lt;$F$4, AND(COUNTBLANK(E10)=0, F10&gt;$G$2)),ABS($F$4-E10),D10)</f>
        <v>3.4375000000000031E-3</v>
      </c>
      <c r="J10" s="77">
        <v>2.1145833333333332E-2</v>
      </c>
      <c r="K10" s="31">
        <f>IF(AND(J10&gt;$F$2, I10&lt;$G$2),J10+I10*H10, $E$2)</f>
        <v>1.7708333333333329E-2</v>
      </c>
      <c r="L10" s="48">
        <v>6</v>
      </c>
      <c r="M10" s="18">
        <f>IF(AND(J10&lt;$K$4,COUNTBLANK(J10)=0),1,H10)</f>
        <v>-1</v>
      </c>
      <c r="N10" s="39">
        <f>IF(OR(K10&lt;$K$4, AND(COUNTBLANK(J10)=0, K10&gt;$G$2)),ABS($K$4-J10),I10)</f>
        <v>3.4375000000000031E-3</v>
      </c>
      <c r="O10" s="77">
        <v>2.0995370370370373E-2</v>
      </c>
      <c r="P10" s="31">
        <f>IF(AND(O10&gt;$F$2, N10&lt;$G$2),O10+N10*M10, $E$2)</f>
        <v>1.755787037037037E-2</v>
      </c>
      <c r="Q10" s="48">
        <v>10</v>
      </c>
      <c r="R10" s="18">
        <f>IF(AND(O10&lt;$P$4,COUNTBLANK(O10)=0),1,M10)</f>
        <v>-1</v>
      </c>
      <c r="S10" s="39">
        <f>IF(OR(P10&lt;$P$4, AND(COUNTBLANK(O10)=0, P10&gt;$G$2)),ABS($P$4-O10),N10)</f>
        <v>3.4375000000000031E-3</v>
      </c>
      <c r="T10" s="74"/>
      <c r="U10" s="31">
        <f>IF(AND(T10&gt;$F$2, S10&lt;$G$2),T10+S10*R10, $E$2)</f>
        <v>6.9444444444444448E-2</v>
      </c>
      <c r="V10" s="48"/>
      <c r="W10" s="18">
        <f>IF(AND(T10&lt;$U$4,COUNTBLANK(T10)=0),1,R10)</f>
        <v>-1</v>
      </c>
      <c r="X10" s="39">
        <f>IF(OR(U10&lt;$U$4, AND(COUNTBLANK(T10)=0, U10&gt;$G$2)),ABS($U$4-T10),S10)</f>
        <v>3.4375000000000031E-3</v>
      </c>
      <c r="Y10" s="75"/>
      <c r="Z10" s="31">
        <f>IF(AND(Y10&gt;$F$2, X10&lt;$G$2),Y10+X10*W10, $E$2)</f>
        <v>6.9444444444444448E-2</v>
      </c>
      <c r="AA10" s="48"/>
      <c r="AB10" s="18">
        <f>IF(AND(Y10&lt;$Z$4,COUNTBLANK(Y10)=0),1,W10)</f>
        <v>-1</v>
      </c>
      <c r="AC10" s="39">
        <f>IF(OR(Z10&lt;$Z$4, AND(COUNTBLANK(Y10)=0, Z10&gt;$G$2)),ABS($Z$4-Y10),X10)</f>
        <v>3.4375000000000031E-3</v>
      </c>
      <c r="AD10" s="75">
        <v>2.0625000000000001E-2</v>
      </c>
      <c r="AE10" s="31">
        <f>IF(AND(AD10&gt;$F$2, AC10&lt;$G$2),AD10+AC10*AB10, $E$2)</f>
        <v>1.7187499999999998E-2</v>
      </c>
      <c r="AF10" s="48">
        <v>7</v>
      </c>
      <c r="AG10" s="18">
        <f>IF(AND(AD10&lt;$AE$4,COUNTBLANK(AD10)=0),1,AB10)</f>
        <v>-1</v>
      </c>
      <c r="AH10" s="39">
        <f>IF(OR(AE10&lt;$AE$4, AND(COUNTBLANK(AD10)=0, AE10&gt;$G$2)),ABS($AE$4-AD10),AC10)</f>
        <v>3.2638888888888891E-3</v>
      </c>
      <c r="AI10" s="75">
        <v>2.1446759259259259E-2</v>
      </c>
      <c r="AJ10" s="31">
        <f>IF(AND(AI10&gt;$F$2, AH10&lt;$G$2),AI10+AH10*AG10, $E$2)</f>
        <v>1.818287037037037E-2</v>
      </c>
      <c r="AK10" s="48">
        <v>3</v>
      </c>
      <c r="AL10" s="18">
        <f>IF(AND(AI10&lt;$AJ$4,COUNTBLANK(AI10)=0),1,AG10)</f>
        <v>-1</v>
      </c>
      <c r="AM10" s="39">
        <f>IF(OR(AJ10&lt;$AJ$4, AND(COUNTBLANK(AI10)=0, AJ10&gt;$G$2)),ABS($AJ$4-AI10),AH10)</f>
        <v>3.2638888888888891E-3</v>
      </c>
      <c r="AN10" s="74"/>
      <c r="AO10" s="31">
        <f>IF(AND(AN10&gt;$F$2, AM10&lt;$G$2),AN10+AM10*AL10, $E$2)</f>
        <v>6.9444444444444448E-2</v>
      </c>
      <c r="AP10" s="48"/>
      <c r="AQ10" s="18">
        <f>IF(AND(AN10&lt;$AO$4,COUNTBLANK(AN10)=0),1,AL10)</f>
        <v>-1</v>
      </c>
      <c r="AR10" s="39">
        <f>IF(OR(AO10&lt;$AO$4, AND(COUNTBLANK(AN10)=0, AO10&gt;$G$2)),ABS($AO$4-AN10),AM10)</f>
        <v>3.2638888888888891E-3</v>
      </c>
      <c r="AS10" s="74"/>
      <c r="AT10" s="31">
        <f>IF(AND(AS10&gt;$F$2, AR10&lt;$G$2),AS10+AR10*AQ10, $E$2)</f>
        <v>6.9444444444444448E-2</v>
      </c>
      <c r="AU10" s="48"/>
      <c r="AV10" s="18">
        <f>IF(AND(AS10&lt;$AT$4,COUNTBLANK(AS10)=0),1,AQ10)</f>
        <v>-1</v>
      </c>
      <c r="AW10" s="39">
        <f>IF(OR(AT10&lt;$AT$4, AND(COUNTBLANK(AS10)=0, AT10&gt;$G$2)),ABS($AT$4-AS10),AR10)</f>
        <v>3.2638888888888891E-3</v>
      </c>
      <c r="AX10" s="75">
        <v>2.1238425925925924E-2</v>
      </c>
      <c r="AY10" s="31">
        <f>IF(AND(AX10&gt;$F$2, AW10&lt;$G$2),AX10+AW10*AV10, $E$2)</f>
        <v>1.7974537037037035E-2</v>
      </c>
      <c r="AZ10" s="48">
        <v>2</v>
      </c>
      <c r="BA10" s="18">
        <f>IF(AND(AX10&lt;$AY$4,COUNTBLANK(AX10)=0),1,AV10)</f>
        <v>-1</v>
      </c>
      <c r="BB10" s="39">
        <f>IF(OR(AY10&lt;$AY$4, AND(COUNTBLANK(AX10)=0, AY10&gt;$G$2)),ABS($AY$4-AX10),AW10)</f>
        <v>3.2638888888888891E-3</v>
      </c>
      <c r="BC10" s="75">
        <v>2.0509259259259258E-2</v>
      </c>
      <c r="BD10" s="31">
        <f>IF(AND(BC10&gt;$F$2, BB10&lt;$G$2),BC10+BB10*BA10, $E$2)</f>
        <v>1.7245370370370369E-2</v>
      </c>
      <c r="BE10" s="45">
        <v>5</v>
      </c>
      <c r="BF10" s="43">
        <f>COUNTA(B10,E10,J10,O10,T10,Y10,AD10,AI10,AN10,AS10,AX10,BC10)</f>
        <v>8</v>
      </c>
      <c r="BG10" s="21">
        <f>COUNT(G10, L10, Q10, V10, AA10, AF10, AK10, AP10, AU10, AZ10, BE10)</f>
        <v>7</v>
      </c>
      <c r="BH10" s="22">
        <f>SUM(G10,L10,Q10,V10,AA10,AF10,AK10,AP10,AU10,AZ10,BE10)</f>
        <v>41</v>
      </c>
      <c r="BI10" s="23">
        <v>39</v>
      </c>
      <c r="BJ10" s="71" t="s">
        <v>45</v>
      </c>
    </row>
    <row r="11" spans="1:62" s="2" customFormat="1">
      <c r="A11" s="71" t="s">
        <v>57</v>
      </c>
      <c r="B11" s="75"/>
      <c r="C11" s="18">
        <f>IF(OR(B11&gt;$D$4, COUNTBLANK(B11)=1), -1, 1)</f>
        <v>-1</v>
      </c>
      <c r="D11" s="39">
        <f>IF(COUNTBLANK(B11) = 0, ABS($D$4-B11), $E$2)</f>
        <v>6.9444444444444448E-2</v>
      </c>
      <c r="E11" s="74">
        <v>1.6851851851851851E-2</v>
      </c>
      <c r="F11" s="31">
        <f>IF(AND(E11&gt;$F$2, D11&lt;$G$2),E11+D11*C11, $E$2)</f>
        <v>6.9444444444444448E-2</v>
      </c>
      <c r="G11" s="32"/>
      <c r="H11" s="18">
        <f>IF(AND(E11&lt;$F$4,COUNTBLANK(E11)=0),1,C11)</f>
        <v>1</v>
      </c>
      <c r="I11" s="39">
        <f>IF(OR(F11&lt;$F$4, AND(COUNTBLANK(E11)=0, F11&gt;$G$2)),ABS($F$4-E11),D11)</f>
        <v>5.0925925925926138E-4</v>
      </c>
      <c r="J11" s="74">
        <v>1.7465277777777774E-2</v>
      </c>
      <c r="K11" s="31">
        <f>IF(AND(J11&gt;$F$2, I11&lt;$G$2),J11+I11*H11, $E$2)</f>
        <v>1.7974537037037035E-2</v>
      </c>
      <c r="L11" s="48">
        <v>2</v>
      </c>
      <c r="M11" s="18">
        <f>IF(AND(J11&lt;$K$4,COUNTBLANK(J11)=0),1,H11)</f>
        <v>1</v>
      </c>
      <c r="N11" s="39">
        <f>IF(OR(K11&lt;$K$4, AND(COUNTBLANK(J11)=0, K11&gt;$G$2)),ABS($K$4-J11),I11)</f>
        <v>5.0925925925926138E-4</v>
      </c>
      <c r="O11" s="74"/>
      <c r="P11" s="31">
        <f>IF(AND(O11&gt;$F$2, N11&lt;$G$2),O11+N11*M11, $E$2)</f>
        <v>6.9444444444444448E-2</v>
      </c>
      <c r="Q11" s="48"/>
      <c r="R11" s="18">
        <f>IF(AND(O11&lt;$P$4,COUNTBLANK(O11)=0),1,M11)</f>
        <v>1</v>
      </c>
      <c r="S11" s="39">
        <f>IF(OR(P11&lt;$P$4, AND(COUNTBLANK(O11)=0, P11&gt;$G$2)),ABS($P$4-O11),N11)</f>
        <v>5.0925925925926138E-4</v>
      </c>
      <c r="T11" s="75"/>
      <c r="U11" s="31">
        <f>IF(AND(T11&gt;$F$2, S11&lt;$G$2),T11+S11*R11, $E$2)</f>
        <v>6.9444444444444448E-2</v>
      </c>
      <c r="V11" s="48"/>
      <c r="W11" s="18">
        <f>IF(AND(T11&lt;$U$4,COUNTBLANK(T11)=0),1,R11)</f>
        <v>1</v>
      </c>
      <c r="X11" s="39">
        <f>IF(OR(U11&lt;$U$4, AND(COUNTBLANK(T11)=0, U11&gt;$G$2)),ABS($U$4-T11),S11)</f>
        <v>5.0925925925926138E-4</v>
      </c>
      <c r="Y11" s="74"/>
      <c r="Z11" s="31">
        <f>IF(AND(Y11&gt;$F$2, X11&lt;$G$2),Y11+X11*W11, $E$2)</f>
        <v>6.9444444444444448E-2</v>
      </c>
      <c r="AA11" s="48"/>
      <c r="AB11" s="18">
        <f>IF(AND(Y11&lt;$Z$4,COUNTBLANK(Y11)=0),1,W11)</f>
        <v>1</v>
      </c>
      <c r="AC11" s="39">
        <f>IF(OR(Z11&lt;$Z$4, AND(COUNTBLANK(Y11)=0, Z11&gt;$G$2)),ABS($Z$4-Y11),X11)</f>
        <v>5.0925925925926138E-4</v>
      </c>
      <c r="AD11" s="74">
        <v>1.7060185185185185E-2</v>
      </c>
      <c r="AE11" s="31">
        <f>IF(AND(AD11&gt;$F$2, AC11&lt;$G$2),AD11+AC11*AB11, $E$2)</f>
        <v>1.7569444444444447E-2</v>
      </c>
      <c r="AF11" s="48">
        <v>5</v>
      </c>
      <c r="AG11" s="18">
        <f>IF(AND(AD11&lt;$AE$4,COUNTBLANK(AD11)=0),1,AB11)</f>
        <v>1</v>
      </c>
      <c r="AH11" s="39">
        <f>IF(OR(AE11&lt;$AE$4, AND(COUNTBLANK(AD11)=0, AE11&gt;$G$2)),ABS($AE$4-AD11),AC11)</f>
        <v>5.0925925925926138E-4</v>
      </c>
      <c r="AI11" s="75">
        <v>1.6840277777777777E-2</v>
      </c>
      <c r="AJ11" s="31">
        <f>IF(AND(AI11&gt;$F$2, AH11&lt;$G$2),AI11+AH11*AG11, $E$2)</f>
        <v>1.7349537037037038E-2</v>
      </c>
      <c r="AK11" s="48">
        <v>9</v>
      </c>
      <c r="AL11" s="18">
        <f>IF(AND(AI11&lt;$AJ$4,COUNTBLANK(AI11)=0),1,AG11)</f>
        <v>1</v>
      </c>
      <c r="AM11" s="39">
        <f>IF(OR(AJ11&lt;$AJ$4, AND(COUNTBLANK(AI11)=0, AJ11&gt;$G$2)),ABS($AJ$4-AI11),AH11)</f>
        <v>5.2083333333333495E-4</v>
      </c>
      <c r="AN11" s="75">
        <v>1.667824074074074E-2</v>
      </c>
      <c r="AO11" s="31">
        <f>IF(AND(AN11&gt;$F$2, AM11&lt;$G$2),AN11+AM11*AL11, $E$2)</f>
        <v>1.7199074074074075E-2</v>
      </c>
      <c r="AP11" s="48">
        <v>7</v>
      </c>
      <c r="AQ11" s="18">
        <f>IF(AND(AN11&lt;$AO$4,COUNTBLANK(AN11)=0),1,AL11)</f>
        <v>1</v>
      </c>
      <c r="AR11" s="39">
        <f>IF(OR(AO11&lt;$AO$4, AND(COUNTBLANK(AN11)=0, AO11&gt;$G$2)),ABS($AO$4-AN11),AM11)</f>
        <v>6.8287037037037188E-4</v>
      </c>
      <c r="AS11" s="74"/>
      <c r="AT11" s="31">
        <f>IF(AND(AS11&gt;$F$2, AR11&lt;$G$2),AS11+AR11*AQ11, $E$2)</f>
        <v>6.9444444444444448E-2</v>
      </c>
      <c r="AU11" s="48"/>
      <c r="AV11" s="18">
        <f>IF(AND(AS11&lt;$AT$4,COUNTBLANK(AS11)=0),1,AQ11)</f>
        <v>1</v>
      </c>
      <c r="AW11" s="39">
        <f>IF(OR(AT11&lt;$AT$4, AND(COUNTBLANK(AS11)=0, AT11&gt;$G$2)),ABS($AT$4-AS11),AR11)</f>
        <v>6.8287037037037188E-4</v>
      </c>
      <c r="AX11" s="75">
        <v>1.6435185185185185E-2</v>
      </c>
      <c r="AY11" s="31">
        <f>IF(AND(AX11&gt;$F$2, AW11&lt;$G$2),AX11+AW11*AV11, $E$2)</f>
        <v>1.7118055555555556E-2</v>
      </c>
      <c r="AZ11" s="48">
        <v>8</v>
      </c>
      <c r="BA11" s="18">
        <f>IF(AND(AX11&lt;$AY$4,COUNTBLANK(AX11)=0),1,AV11)</f>
        <v>1</v>
      </c>
      <c r="BB11" s="39">
        <f>IF(OR(AY11&lt;$AY$4, AND(COUNTBLANK(AX11)=0, AY11&gt;$G$2)),ABS($AY$4-AX11),AW11)</f>
        <v>9.2592592592592726E-4</v>
      </c>
      <c r="BC11" s="75">
        <v>1.6122685185185184E-2</v>
      </c>
      <c r="BD11" s="31">
        <f>IF(AND(BC11&gt;$F$2, BB11&lt;$G$2),BC11+BB11*BA11, $E$2)</f>
        <v>1.7048611111111112E-2</v>
      </c>
      <c r="BE11" s="45">
        <v>7</v>
      </c>
      <c r="BF11" s="43">
        <f>COUNTA(B11,E11,J11,O11,T11,Y11,AD11,AI11,AN11,AS11,AX11,BC11)</f>
        <v>7</v>
      </c>
      <c r="BG11" s="21">
        <f>COUNT(G11, L11, Q11, V11, AA11, AF11, AK11, AP11, AU11, AZ11, BE11)</f>
        <v>6</v>
      </c>
      <c r="BH11" s="22">
        <f>SUM(G11,L11,Q11,V11,AA11,AF11,AK11,AP11,AU11,AZ11,BE11)</f>
        <v>38</v>
      </c>
      <c r="BI11" s="23">
        <v>38</v>
      </c>
      <c r="BJ11" s="71" t="s">
        <v>57</v>
      </c>
    </row>
    <row r="12" spans="1:62" s="2" customFormat="1">
      <c r="A12" s="71" t="s">
        <v>60</v>
      </c>
      <c r="B12" s="75"/>
      <c r="C12" s="18">
        <f>IF(OR(B12&gt;$D$4, COUNTBLANK(B12)=1), -1, 1)</f>
        <v>-1</v>
      </c>
      <c r="D12" s="39">
        <f>IF(COUNTBLANK(B12) = 0, ABS($D$4-B12), $E$2)</f>
        <v>6.9444444444444448E-2</v>
      </c>
      <c r="E12" s="74">
        <v>1.4236111111111113E-2</v>
      </c>
      <c r="F12" s="31">
        <f>IF(AND(E12&gt;$F$2, D12&lt;$G$2),E12+D12*C12, $E$2)</f>
        <v>6.9444444444444448E-2</v>
      </c>
      <c r="G12" s="48"/>
      <c r="H12" s="18">
        <f>IF(AND(E12&lt;$F$4,COUNTBLANK(E12)=0),1,C12)</f>
        <v>1</v>
      </c>
      <c r="I12" s="39">
        <f>IF(OR(F12&lt;$F$4, AND(COUNTBLANK(E12)=0, F12&gt;$G$2)),ABS($F$4-E12),D12)</f>
        <v>3.1249999999999993E-3</v>
      </c>
      <c r="J12" s="74">
        <v>1.4340277777777778E-2</v>
      </c>
      <c r="K12" s="31">
        <f>IF(AND(J12&gt;$F$2, I12&lt;$G$2),J12+I12*H12, $E$2)</f>
        <v>1.7465277777777777E-2</v>
      </c>
      <c r="L12" s="48">
        <v>7</v>
      </c>
      <c r="M12" s="18">
        <f>IF(AND(J12&lt;$K$4,COUNTBLANK(J12)=0),1,H12)</f>
        <v>1</v>
      </c>
      <c r="N12" s="39">
        <f>IF(OR(K12&lt;$K$4, AND(COUNTBLANK(J12)=0, K12&gt;$G$2)),ABS($K$4-J12),I12)</f>
        <v>3.1249999999999993E-3</v>
      </c>
      <c r="O12" s="74"/>
      <c r="P12" s="31">
        <f>IF(AND(O12&gt;$F$2, N12&lt;$G$2),O12+N12*M12, $E$2)</f>
        <v>6.9444444444444448E-2</v>
      </c>
      <c r="Q12" s="48"/>
      <c r="R12" s="18">
        <f>IF(AND(O12&lt;$P$4,COUNTBLANK(O12)=0),1,M12)</f>
        <v>1</v>
      </c>
      <c r="S12" s="39">
        <f>IF(OR(P12&lt;$P$4, AND(COUNTBLANK(O12)=0, P12&gt;$G$2)),ABS($P$4-O12),N12)</f>
        <v>3.1249999999999993E-3</v>
      </c>
      <c r="T12" s="77">
        <v>1.9062500000000003E-2</v>
      </c>
      <c r="U12" s="31">
        <f>IF(AND(T12&gt;$F$2, S12&lt;$G$2),T12+S12*R12, $E$2)</f>
        <v>2.2187500000000002E-2</v>
      </c>
      <c r="V12" s="48">
        <v>8</v>
      </c>
      <c r="W12" s="18">
        <f>IF(AND(T12&lt;$U$4,COUNTBLANK(T12)=0),1,R12)</f>
        <v>1</v>
      </c>
      <c r="X12" s="39">
        <f>IF(OR(U12&lt;$U$4, AND(COUNTBLANK(T12)=0, U12&gt;$G$2)),ABS($U$4-T12),S12)</f>
        <v>3.1249999999999993E-3</v>
      </c>
      <c r="Y12" s="75">
        <v>1.6805555555555556E-2</v>
      </c>
      <c r="Z12" s="31">
        <f>IF(AND(Y12&gt;$F$2, X12&lt;$G$2),Y12+X12*W12, $E$2)</f>
        <v>1.9930555555555556E-2</v>
      </c>
      <c r="AA12" s="48">
        <v>8</v>
      </c>
      <c r="AB12" s="18">
        <f>IF(AND(Y12&lt;$Z$4,COUNTBLANK(Y12)=0),1,W12)</f>
        <v>1</v>
      </c>
      <c r="AC12" s="39">
        <f>IF(OR(Z12&lt;$Z$4, AND(COUNTBLANK(Y12)=0, Z12&gt;$G$2)),ABS($Z$4-Y12),X12)</f>
        <v>3.1249999999999993E-3</v>
      </c>
      <c r="AD12" s="74">
        <v>1.425925925925926E-2</v>
      </c>
      <c r="AE12" s="31">
        <f>IF(AND(AD12&gt;$F$2, AC12&lt;$G$2),AD12+AC12*AB12, $E$2)</f>
        <v>1.7384259259259259E-2</v>
      </c>
      <c r="AF12" s="48">
        <v>6</v>
      </c>
      <c r="AG12" s="18">
        <f>IF(AND(AD12&lt;$AE$4,COUNTBLANK(AD12)=0),1,AB12)</f>
        <v>1</v>
      </c>
      <c r="AH12" s="39">
        <f>IF(OR(AE12&lt;$AE$4, AND(COUNTBLANK(AD12)=0, AE12&gt;$G$2)),ABS($AE$4-AD12),AC12)</f>
        <v>3.1249999999999993E-3</v>
      </c>
      <c r="AI12" s="75">
        <v>1.4386574074074072E-2</v>
      </c>
      <c r="AJ12" s="31">
        <f>IF(AND(AI12&gt;$F$2, AH12&lt;$G$2),AI12+AH12*AG12, $E$2)</f>
        <v>1.7511574074074072E-2</v>
      </c>
      <c r="AK12" s="48">
        <v>7</v>
      </c>
      <c r="AL12" s="18">
        <f>IF(AND(AI12&lt;$AJ$4,COUNTBLANK(AI12)=0),1,AG12)</f>
        <v>1</v>
      </c>
      <c r="AM12" s="39">
        <f>IF(OR(AJ12&lt;$AJ$4, AND(COUNTBLANK(AI12)=0, AJ12&gt;$G$2)),ABS($AJ$4-AI12),AH12)</f>
        <v>3.1249999999999993E-3</v>
      </c>
      <c r="AN12" s="75">
        <v>1.5115740740740737E-2</v>
      </c>
      <c r="AO12" s="31">
        <f>IF(AND(AN12&gt;$F$2, AM12&lt;$G$2),AN12+AM12*AL12, $E$2)</f>
        <v>1.8240740740740738E-2</v>
      </c>
      <c r="AP12" s="48">
        <v>2</v>
      </c>
      <c r="AQ12" s="18">
        <f>IF(AND(AN12&lt;$AO$4,COUNTBLANK(AN12)=0),1,AL12)</f>
        <v>1</v>
      </c>
      <c r="AR12" s="39">
        <f>IF(OR(AO12&lt;$AO$4, AND(COUNTBLANK(AN12)=0, AO12&gt;$G$2)),ABS($AO$4-AN12),AM12)</f>
        <v>3.1249999999999993E-3</v>
      </c>
      <c r="AS12" s="75"/>
      <c r="AT12" s="31">
        <f>IF(AND(AS12&gt;$F$2, AR12&lt;$G$2),AS12+AR12*AQ12, $E$2)</f>
        <v>6.9444444444444448E-2</v>
      </c>
      <c r="AU12" s="48"/>
      <c r="AV12" s="18">
        <f>IF(AND(AS12&lt;$AT$4,COUNTBLANK(AS12)=0),1,AQ12)</f>
        <v>1</v>
      </c>
      <c r="AW12" s="39">
        <f>IF(OR(AT12&lt;$AT$4, AND(COUNTBLANK(AS12)=0, AT12&gt;$G$2)),ABS($AT$4-AS12),AR12)</f>
        <v>3.1249999999999993E-3</v>
      </c>
      <c r="AX12" s="75"/>
      <c r="AY12" s="31">
        <f>IF(AND(AX12&gt;$F$2, AW12&lt;$G$2),AX12+AW12*AV12, $E$2)</f>
        <v>6.9444444444444448E-2</v>
      </c>
      <c r="AZ12" s="48"/>
      <c r="BA12" s="18">
        <f>IF(AND(AX12&lt;$AY$4,COUNTBLANK(AX12)=0),1,AV12)</f>
        <v>1</v>
      </c>
      <c r="BB12" s="39">
        <f>IF(OR(AY12&lt;$AY$4, AND(COUNTBLANK(AX12)=0, AY12&gt;$G$2)),ABS($AY$4-AX12),AW12)</f>
        <v>3.1249999999999993E-3</v>
      </c>
      <c r="BC12" s="75"/>
      <c r="BD12" s="31">
        <f>IF(AND(BC12&gt;$F$2, BB12&lt;$G$2),BC12+BB12*BA12, $E$2)</f>
        <v>6.9444444444444448E-2</v>
      </c>
      <c r="BE12" s="45"/>
      <c r="BF12" s="43">
        <f>COUNTA(B12,E12,J12,O12,T12,Y12,AD12,AI12,AN12,AS12,AX12,BC12)</f>
        <v>7</v>
      </c>
      <c r="BG12" s="21">
        <f>COUNT(G12, L12, Q12, V12, AA12, AF12, AK12, AP12, AU12, AZ12, BE12)</f>
        <v>6</v>
      </c>
      <c r="BH12" s="22">
        <f>SUM(G12,L12,Q12,V12,AA12,AF12,AK12,AP12,AU12,AZ12,BE12)</f>
        <v>38</v>
      </c>
      <c r="BI12" s="23">
        <v>38</v>
      </c>
      <c r="BJ12" s="71" t="s">
        <v>60</v>
      </c>
    </row>
    <row r="13" spans="1:62" s="2" customFormat="1">
      <c r="A13" s="71" t="s">
        <v>41</v>
      </c>
      <c r="B13" s="77">
        <v>1.6307870370370368E-2</v>
      </c>
      <c r="C13" s="18">
        <f>IF(OR(B13&gt;$D$4, COUNTBLANK(B13)=1), -1, 1)</f>
        <v>1</v>
      </c>
      <c r="D13" s="39">
        <f>IF(COUNTBLANK(B13) = 0, ABS($D$4-B13), $E$2)</f>
        <v>1.0532407407407435E-3</v>
      </c>
      <c r="E13" s="75">
        <v>1.6030092592592596E-2</v>
      </c>
      <c r="F13" s="31">
        <f>IF(AND(E13&gt;$F$2, D13&lt;$G$2),E13+D13*C13, $E$2)</f>
        <v>1.7083333333333339E-2</v>
      </c>
      <c r="G13" s="32">
        <v>7</v>
      </c>
      <c r="H13" s="18">
        <f>IF(AND(E13&lt;$F$4,COUNTBLANK(E13)=0),1,C13)</f>
        <v>1</v>
      </c>
      <c r="I13" s="39">
        <f>IF(OR(F13&lt;$F$4, AND(COUNTBLANK(E13)=0, F13&gt;$G$2)),ABS($F$4-E13),D13)</f>
        <v>1.3310185185185161E-3</v>
      </c>
      <c r="J13" s="74">
        <v>1.6053240740740739E-2</v>
      </c>
      <c r="K13" s="31">
        <f>IF(AND(J13&gt;$F$2, I13&lt;$G$2),J13+I13*H13, $E$2)</f>
        <v>1.7384259259259256E-2</v>
      </c>
      <c r="L13" s="48">
        <v>8</v>
      </c>
      <c r="M13" s="18">
        <f>IF(AND(J13&lt;$K$4,COUNTBLANK(J13)=0),1,H13)</f>
        <v>1</v>
      </c>
      <c r="N13" s="39">
        <f>IF(OR(K13&lt;$K$4, AND(COUNTBLANK(J13)=0, K13&gt;$G$2)),ABS($K$4-J13),I13)</f>
        <v>1.3310185185185161E-3</v>
      </c>
      <c r="O13" s="75"/>
      <c r="P13" s="31">
        <f>IF(AND(O13&gt;$F$2, N13&lt;$G$2),O13+N13*M13, $E$2)</f>
        <v>6.9444444444444448E-2</v>
      </c>
      <c r="Q13" s="48"/>
      <c r="R13" s="18">
        <f>IF(AND(O13&lt;$P$4,COUNTBLANK(O13)=0),1,M13)</f>
        <v>1</v>
      </c>
      <c r="S13" s="39">
        <f>IF(OR(P13&lt;$P$4, AND(COUNTBLANK(O13)=0, P13&gt;$G$2)),ABS($P$4-O13),N13)</f>
        <v>1.3310185185185161E-3</v>
      </c>
      <c r="T13" s="74"/>
      <c r="U13" s="31">
        <f>IF(AND(T13&gt;$F$2, S13&lt;$G$2),T13+S13*R13, $E$2)</f>
        <v>6.9444444444444448E-2</v>
      </c>
      <c r="V13" s="48"/>
      <c r="W13" s="18">
        <f>IF(AND(T13&lt;$U$4,COUNTBLANK(T13)=0),1,R13)</f>
        <v>1</v>
      </c>
      <c r="X13" s="39">
        <f>IF(OR(U13&lt;$U$4, AND(COUNTBLANK(T13)=0, U13&gt;$G$2)),ABS($U$4-T13),S13)</f>
        <v>1.3310185185185161E-3</v>
      </c>
      <c r="Y13" s="75"/>
      <c r="Z13" s="31">
        <f>IF(AND(Y13&gt;$F$2, X13&lt;$G$2),Y13+X13*W13, $E$2)</f>
        <v>6.9444444444444448E-2</v>
      </c>
      <c r="AA13" s="48"/>
      <c r="AB13" s="18">
        <f>IF(AND(Y13&lt;$Z$4,COUNTBLANK(Y13)=0),1,W13)</f>
        <v>1</v>
      </c>
      <c r="AC13" s="39">
        <f>IF(OR(Z13&lt;$Z$4, AND(COUNTBLANK(Y13)=0, Z13&gt;$G$2)),ABS($Z$4-Y13),X13)</f>
        <v>1.3310185185185161E-3</v>
      </c>
      <c r="AD13" s="75"/>
      <c r="AE13" s="31">
        <f>IF(AND(AD13&gt;$F$2, AC13&lt;$G$2),AD13+AC13*AB13, $E$2)</f>
        <v>6.9444444444444448E-2</v>
      </c>
      <c r="AF13" s="48"/>
      <c r="AG13" s="18">
        <f>IF(AND(AD13&lt;$AE$4,COUNTBLANK(AD13)=0),1,AB13)</f>
        <v>1</v>
      </c>
      <c r="AH13" s="39">
        <f>IF(OR(AE13&lt;$AE$4, AND(COUNTBLANK(AD13)=0, AE13&gt;$G$2)),ABS($AE$4-AD13),AC13)</f>
        <v>1.3310185185185161E-3</v>
      </c>
      <c r="AI13" s="75"/>
      <c r="AJ13" s="31">
        <f>IF(AND(AI13&gt;$F$2, AH13&lt;$G$2),AI13+AH13*AG13, $E$2)</f>
        <v>6.9444444444444448E-2</v>
      </c>
      <c r="AK13" s="48"/>
      <c r="AL13" s="18">
        <f>IF(AND(AI13&lt;$AJ$4,COUNTBLANK(AI13)=0),1,AG13)</f>
        <v>1</v>
      </c>
      <c r="AM13" s="39">
        <f>IF(OR(AJ13&lt;$AJ$4, AND(COUNTBLANK(AI13)=0, AJ13&gt;$G$2)),ABS($AJ$4-AI13),AH13)</f>
        <v>1.3310185185185161E-3</v>
      </c>
      <c r="AN13" s="75">
        <v>1.6111111111111111E-2</v>
      </c>
      <c r="AO13" s="31">
        <f>IF(AND(AN13&gt;$F$2, AM13&lt;$G$2),AN13+AM13*AL13, $E$2)</f>
        <v>1.7442129629629627E-2</v>
      </c>
      <c r="AP13" s="48">
        <v>5</v>
      </c>
      <c r="AQ13" s="18">
        <f>IF(AND(AN13&lt;$AO$4,COUNTBLANK(AN13)=0),1,AL13)</f>
        <v>1</v>
      </c>
      <c r="AR13" s="39">
        <f>IF(OR(AO13&lt;$AO$4, AND(COUNTBLANK(AN13)=0, AO13&gt;$G$2)),ABS($AO$4-AN13),AM13)</f>
        <v>1.3310185185185161E-3</v>
      </c>
      <c r="AS13" s="75">
        <v>1.5810185185185188E-2</v>
      </c>
      <c r="AT13" s="31">
        <f>IF(AND(AS13&gt;$F$2, AR13&lt;$G$2),AS13+AR13*AQ13, $E$2)</f>
        <v>1.7141203703703704E-2</v>
      </c>
      <c r="AU13" s="48">
        <v>9</v>
      </c>
      <c r="AV13" s="18">
        <f>IF(AND(AS13&lt;$AT$4,COUNTBLANK(AS13)=0),1,AQ13)</f>
        <v>1</v>
      </c>
      <c r="AW13" s="39">
        <f>IF(OR(AT13&lt;$AT$4, AND(COUNTBLANK(AS13)=0, AT13&gt;$G$2)),ABS($AT$4-AS13),AR13)</f>
        <v>1.5509259259259243E-3</v>
      </c>
      <c r="AX13" s="75">
        <v>1.5902777777777776E-2</v>
      </c>
      <c r="AY13" s="31">
        <f>IF(AND(AX13&gt;$F$2, AW13&lt;$G$2),AX13+AW13*AV13, $E$2)</f>
        <v>1.74537037037037E-2</v>
      </c>
      <c r="AZ13" s="48">
        <v>5</v>
      </c>
      <c r="BA13" s="18">
        <f>IF(AND(AX13&lt;$AY$4,COUNTBLANK(AX13)=0),1,AV13)</f>
        <v>1</v>
      </c>
      <c r="BB13" s="39">
        <f>IF(OR(AY13&lt;$AY$4, AND(COUNTBLANK(AX13)=0, AY13&gt;$G$2)),ABS($AY$4-AX13),AW13)</f>
        <v>1.5509259259259243E-3</v>
      </c>
      <c r="BC13" s="75">
        <v>1.5868055555555555E-2</v>
      </c>
      <c r="BD13" s="31">
        <f>IF(AND(BC13&gt;$F$2, BB13&lt;$G$2),BC13+BB13*BA13, $E$2)</f>
        <v>1.741898148148148E-2</v>
      </c>
      <c r="BE13" s="45">
        <v>3</v>
      </c>
      <c r="BF13" s="43">
        <f>COUNTA(B13,E13,J13,O13,T13,Y13,AD13,AI13,AN13,AS13,AX13,BC13)</f>
        <v>7</v>
      </c>
      <c r="BG13" s="21">
        <f>COUNT(G13, L13, Q13, V13, AA13, AF13, AK13, AP13, AU13, AZ13, BE13)</f>
        <v>6</v>
      </c>
      <c r="BH13" s="22">
        <f>SUM(G13,L13,Q13,V13,AA13,AF13,AK13,AP13,AU13,AZ13,BE13)</f>
        <v>37</v>
      </c>
      <c r="BI13" s="23">
        <v>37</v>
      </c>
      <c r="BJ13" s="71" t="s">
        <v>41</v>
      </c>
    </row>
    <row r="14" spans="1:62" s="2" customFormat="1">
      <c r="A14" s="71" t="s">
        <v>56</v>
      </c>
      <c r="B14" s="75"/>
      <c r="C14" s="18">
        <f>IF(OR(B14&gt;$D$4, COUNTBLANK(B14)=1), -1, 1)</f>
        <v>-1</v>
      </c>
      <c r="D14" s="39">
        <f>IF(COUNTBLANK(B14) = 0, ABS($D$4-B14), $E$2)</f>
        <v>6.9444444444444448E-2</v>
      </c>
      <c r="E14" s="74"/>
      <c r="F14" s="31">
        <f>IF(AND(E14&gt;$F$2, D14&lt;$G$2),E14+D14*C14, $E$2)</f>
        <v>6.9444444444444448E-2</v>
      </c>
      <c r="G14" s="48"/>
      <c r="H14" s="18">
        <f>IF(AND(E14&lt;$F$4,COUNTBLANK(E14)=0),1,C14)</f>
        <v>-1</v>
      </c>
      <c r="I14" s="39">
        <f>IF(OR(F14&lt;$F$4, AND(COUNTBLANK(E14)=0, F14&gt;$G$2)),ABS($F$4-E14),D14)</f>
        <v>6.9444444444444448E-2</v>
      </c>
      <c r="J14" s="74"/>
      <c r="K14" s="31">
        <f>IF(AND(J14&gt;$F$2, I14&lt;$G$2),J14+I14*H14, $E$2)</f>
        <v>6.9444444444444448E-2</v>
      </c>
      <c r="L14" s="48"/>
      <c r="M14" s="18">
        <f>IF(AND(J14&lt;$K$4,COUNTBLANK(J14)=0),1,H14)</f>
        <v>-1</v>
      </c>
      <c r="N14" s="39">
        <f>IF(OR(K14&lt;$K$4, AND(COUNTBLANK(J14)=0, K14&gt;$G$2)),ABS($K$4-J14),I14)</f>
        <v>6.9444444444444448E-2</v>
      </c>
      <c r="O14" s="75"/>
      <c r="P14" s="31">
        <f>IF(AND(O14&gt;$F$2, N14&lt;$G$2),O14+N14*M14, $E$2)</f>
        <v>6.9444444444444448E-2</v>
      </c>
      <c r="Q14" s="48"/>
      <c r="R14" s="18">
        <f>IF(AND(O14&lt;$P$4,COUNTBLANK(O14)=0),1,M14)</f>
        <v>-1</v>
      </c>
      <c r="S14" s="39">
        <f>IF(OR(P14&lt;$P$4, AND(COUNTBLANK(O14)=0, P14&gt;$G$2)),ABS($P$4-O14),N14)</f>
        <v>6.9444444444444448E-2</v>
      </c>
      <c r="T14" s="75"/>
      <c r="U14" s="31">
        <f>IF(AND(T14&gt;$F$2, S14&lt;$G$2),T14+S14*R14, $E$2)</f>
        <v>6.9444444444444448E-2</v>
      </c>
      <c r="V14" s="48"/>
      <c r="W14" s="18">
        <f>IF(AND(T14&lt;$U$4,COUNTBLANK(T14)=0),1,R14)</f>
        <v>-1</v>
      </c>
      <c r="X14" s="39">
        <f>IF(OR(U14&lt;$U$4, AND(COUNTBLANK(T14)=0, U14&gt;$G$2)),ABS($U$4-T14),S14)</f>
        <v>6.9444444444444448E-2</v>
      </c>
      <c r="Y14" s="75">
        <v>1.8645833333333334E-2</v>
      </c>
      <c r="Z14" s="31">
        <f>IF(AND(Y14&gt;$F$2, X14&lt;$G$2),Y14+X14*W14, $E$2)</f>
        <v>6.9444444444444448E-2</v>
      </c>
      <c r="AA14" s="48"/>
      <c r="AB14" s="18">
        <f>IF(AND(Y14&lt;$Z$4,COUNTBLANK(Y14)=0),1,W14)</f>
        <v>-1</v>
      </c>
      <c r="AC14" s="39">
        <f>IF(OR(Z14&lt;$Z$4, AND(COUNTBLANK(Y14)=0, Z14&gt;$G$2)),ABS($Z$4-Y14),X14)</f>
        <v>1.2847222222222218E-3</v>
      </c>
      <c r="AD14" s="75">
        <v>1.7476851851851855E-2</v>
      </c>
      <c r="AE14" s="31">
        <f>IF(AND(AD14&gt;$F$2, AC14&lt;$G$2),AD14+AC14*AB14, $E$2)</f>
        <v>1.6192129629629633E-2</v>
      </c>
      <c r="AF14" s="48">
        <v>10</v>
      </c>
      <c r="AG14" s="18">
        <f>IF(AND(AD14&lt;$AE$4,COUNTBLANK(AD14)=0),1,AB14)</f>
        <v>-1</v>
      </c>
      <c r="AH14" s="39">
        <f>IF(OR(AE14&lt;$AE$4, AND(COUNTBLANK(AD14)=0, AE14&gt;$G$2)),ABS($AE$4-AD14),AC14)</f>
        <v>1.1574074074074264E-4</v>
      </c>
      <c r="AI14" s="75">
        <v>1.7361111111111112E-2</v>
      </c>
      <c r="AJ14" s="31">
        <f>IF(AND(AI14&gt;$F$2, AH14&lt;$G$2),AI14+AH14*AG14, $E$2)</f>
        <v>1.7245370370370369E-2</v>
      </c>
      <c r="AK14" s="48">
        <v>10</v>
      </c>
      <c r="AL14" s="18">
        <f>IF(AND(AI14&lt;$AJ$4,COUNTBLANK(AI14)=0),1,AG14)</f>
        <v>-1</v>
      </c>
      <c r="AM14" s="39">
        <f>IF(OR(AJ14&lt;$AJ$4, AND(COUNTBLANK(AI14)=0, AJ14&gt;$G$2)),ABS($AJ$4-AI14),AH14)</f>
        <v>0</v>
      </c>
      <c r="AN14" s="75">
        <v>1.7164351851851854E-2</v>
      </c>
      <c r="AO14" s="31">
        <f>IF(AND(AN14&gt;$F$2, AM14&lt;$G$2),AN14+AM14*AL14, $E$2)</f>
        <v>1.7164351851851854E-2</v>
      </c>
      <c r="AP14" s="48">
        <v>8</v>
      </c>
      <c r="AQ14" s="18">
        <f>IF(AND(AN14&lt;$AO$4,COUNTBLANK(AN14)=0),1,AL14)</f>
        <v>1</v>
      </c>
      <c r="AR14" s="39">
        <f>IF(OR(AO14&lt;$AO$4, AND(COUNTBLANK(AN14)=0, AO14&gt;$G$2)),ABS($AO$4-AN14),AM14)</f>
        <v>1.9675925925925764E-4</v>
      </c>
      <c r="AS14" s="74"/>
      <c r="AT14" s="31">
        <f>IF(AND(AS14&gt;$F$2, AR14&lt;$G$2),AS14+AR14*AQ14, $E$2)</f>
        <v>6.9444444444444448E-2</v>
      </c>
      <c r="AU14" s="48"/>
      <c r="AV14" s="18">
        <f>IF(AND(AS14&lt;$AT$4,COUNTBLANK(AS14)=0),1,AQ14)</f>
        <v>1</v>
      </c>
      <c r="AW14" s="39">
        <f>IF(OR(AT14&lt;$AT$4, AND(COUNTBLANK(AS14)=0, AT14&gt;$G$2)),ABS($AT$4-AS14),AR14)</f>
        <v>1.9675925925925764E-4</v>
      </c>
      <c r="AX14" s="75">
        <v>1.696759259259259E-2</v>
      </c>
      <c r="AY14" s="31">
        <f>IF(AND(AX14&gt;$F$2, AW14&lt;$G$2),AX14+AW14*AV14, $E$2)</f>
        <v>1.7164351851851847E-2</v>
      </c>
      <c r="AZ14" s="48">
        <v>7</v>
      </c>
      <c r="BA14" s="18">
        <f>IF(AND(AX14&lt;$AY$4,COUNTBLANK(AX14)=0),1,AV14)</f>
        <v>1</v>
      </c>
      <c r="BB14" s="39">
        <f>IF(OR(AY14&lt;$AY$4, AND(COUNTBLANK(AX14)=0, AY14&gt;$G$2)),ABS($AY$4-AX14),AW14)</f>
        <v>3.9351851851852221E-4</v>
      </c>
      <c r="BC14" s="75">
        <v>1.7175925925925924E-2</v>
      </c>
      <c r="BD14" s="31">
        <f>IF(AND(BC14&gt;$F$2, BB14&lt;$G$2),BC14+BB14*BA14, $E$2)</f>
        <v>1.7569444444444447E-2</v>
      </c>
      <c r="BE14" s="44">
        <v>2</v>
      </c>
      <c r="BF14" s="43">
        <f>COUNTA(B14,E14,J14,O14,T14,Y14,AD14,AI14,AN14,AS14,AX14,BC14)</f>
        <v>6</v>
      </c>
      <c r="BG14" s="21">
        <f>COUNT(G14, L14, Q14, V14, AA14, AF14, AK14, AP14, AU14, AZ14, BE14)</f>
        <v>5</v>
      </c>
      <c r="BH14" s="22">
        <f>SUM(G14,L14,Q14,V14,AA14,AF14,AK14,AP14,AU14,AZ14,BE14)</f>
        <v>37</v>
      </c>
      <c r="BI14" s="23">
        <v>37</v>
      </c>
      <c r="BJ14" s="71" t="s">
        <v>56</v>
      </c>
    </row>
    <row r="15" spans="1:62" s="3" customFormat="1">
      <c r="A15" s="70" t="s">
        <v>47</v>
      </c>
      <c r="B15" s="55"/>
      <c r="C15" s="18">
        <f>IF(OR(B15&gt;$D$4, COUNTBLANK(B15)=1), -1, 1)</f>
        <v>-1</v>
      </c>
      <c r="D15" s="39">
        <f>IF(COUNTBLANK(B15) = 0, ABS($D$4-B15), $E$2)</f>
        <v>6.9444444444444448E-2</v>
      </c>
      <c r="E15" s="55"/>
      <c r="F15" s="31">
        <f>IF(AND(E15&gt;$F$2, D15&lt;$G$2),E15+D15*C15, $E$2)</f>
        <v>6.9444444444444448E-2</v>
      </c>
      <c r="G15" s="48"/>
      <c r="H15" s="18">
        <f>IF(AND(E15&lt;$F$4,COUNTBLANK(E15)=0),1,C15)</f>
        <v>-1</v>
      </c>
      <c r="I15" s="39">
        <f>IF(OR(F15&lt;$F$4, AND(COUNTBLANK(E15)=0, F15&gt;$G$2)),ABS($F$4-E15),D15)</f>
        <v>6.9444444444444448E-2</v>
      </c>
      <c r="J15" s="55"/>
      <c r="K15" s="31">
        <f>IF(AND(J15&gt;$F$2, I15&lt;$G$2),J15+I15*H15, $E$2)</f>
        <v>6.9444444444444448E-2</v>
      </c>
      <c r="L15" s="48"/>
      <c r="M15" s="18">
        <f>IF(AND(J15&lt;$K$4,COUNTBLANK(J15)=0),1,H15)</f>
        <v>-1</v>
      </c>
      <c r="N15" s="39">
        <f>IF(OR(K15&lt;$K$4, AND(COUNTBLANK(J15)=0, K15&gt;$G$2)),ABS($K$4-J15),I15)</f>
        <v>6.9444444444444448E-2</v>
      </c>
      <c r="O15" s="55"/>
      <c r="P15" s="31">
        <f>IF(AND(O15&gt;$F$2, N15&lt;$G$2),O15+N15*M15, $E$2)</f>
        <v>6.9444444444444448E-2</v>
      </c>
      <c r="Q15" s="48"/>
      <c r="R15" s="18">
        <f>IF(AND(O15&lt;$P$4,COUNTBLANK(O15)=0),1,M15)</f>
        <v>-1</v>
      </c>
      <c r="S15" s="39">
        <f>IF(OR(P15&lt;$P$4, AND(COUNTBLANK(O15)=0, P15&gt;$G$2)),ABS($P$4-O15),N15)</f>
        <v>6.9444444444444448E-2</v>
      </c>
      <c r="T15" s="55"/>
      <c r="U15" s="31">
        <f>IF(AND(T15&gt;$F$2, S15&lt;$G$2),T15+S15*R15, $E$2)</f>
        <v>6.9444444444444448E-2</v>
      </c>
      <c r="V15" s="48"/>
      <c r="W15" s="18">
        <f>IF(AND(T15&lt;$U$4,COUNTBLANK(T15)=0),1,R15)</f>
        <v>-1</v>
      </c>
      <c r="X15" s="39">
        <f>IF(OR(U15&lt;$U$4, AND(COUNTBLANK(T15)=0, U15&gt;$G$2)),ABS($U$4-T15),S15)</f>
        <v>6.9444444444444448E-2</v>
      </c>
      <c r="Y15" s="55"/>
      <c r="Z15" s="31">
        <f>IF(AND(Y15&gt;$F$2, X15&lt;$G$2),Y15+X15*W15, $E$2)</f>
        <v>6.9444444444444448E-2</v>
      </c>
      <c r="AA15" s="48"/>
      <c r="AB15" s="18">
        <f>IF(AND(Y15&lt;$Z$4,COUNTBLANK(Y15)=0),1,W15)</f>
        <v>-1</v>
      </c>
      <c r="AC15" s="39">
        <f>IF(OR(Z15&lt;$Z$4, AND(COUNTBLANK(Y15)=0, Z15&gt;$G$2)),ABS($Z$4-Y15),X15)</f>
        <v>6.9444444444444448E-2</v>
      </c>
      <c r="AD15" s="55"/>
      <c r="AE15" s="31">
        <f>IF(AND(AD15&gt;$F$2, AC15&lt;$G$2),AD15+AC15*AB15, $E$2)</f>
        <v>6.9444444444444448E-2</v>
      </c>
      <c r="AF15" s="48"/>
      <c r="AG15" s="18">
        <f>IF(AND(AD15&lt;$AE$4,COUNTBLANK(AD15)=0),1,AB15)</f>
        <v>-1</v>
      </c>
      <c r="AH15" s="39">
        <f>IF(OR(AE15&lt;$AE$4, AND(COUNTBLANK(AD15)=0, AE15&gt;$G$2)),ABS($AE$4-AD15),AC15)</f>
        <v>6.9444444444444448E-2</v>
      </c>
      <c r="AI15" s="54">
        <v>1.9606481481481482E-2</v>
      </c>
      <c r="AJ15" s="31">
        <f>IF(AND(AI15&gt;$F$2, AH15&lt;$G$2),AI15+AH15*AG15, $E$2)</f>
        <v>6.9444444444444448E-2</v>
      </c>
      <c r="AK15" s="48"/>
      <c r="AL15" s="18">
        <f>IF(AND(AI15&lt;$AJ$4,COUNTBLANK(AI15)=0),1,AG15)</f>
        <v>-1</v>
      </c>
      <c r="AM15" s="39">
        <f>IF(OR(AJ15&lt;$AJ$4, AND(COUNTBLANK(AI15)=0, AJ15&gt;$G$2)),ABS($AJ$4-AI15),AH15)</f>
        <v>2.2453703703703698E-3</v>
      </c>
      <c r="AN15" s="54">
        <v>1.8680555555555554E-2</v>
      </c>
      <c r="AO15" s="31">
        <f>IF(AND(AN15&gt;$F$2, AM15&lt;$G$2),AN15+AM15*AL15, $E$2)</f>
        <v>1.6435185185185185E-2</v>
      </c>
      <c r="AP15" s="48">
        <v>10</v>
      </c>
      <c r="AQ15" s="18">
        <f>IF(AND(AN15&lt;$AO$4,COUNTBLANK(AN15)=0),1,AL15)</f>
        <v>-1</v>
      </c>
      <c r="AR15" s="39">
        <f>IF(OR(AO15&lt;$AO$4, AND(COUNTBLANK(AN15)=0, AO15&gt;$G$2)),ABS($AO$4-AN15),AM15)</f>
        <v>1.3194444444444425E-3</v>
      </c>
      <c r="AS15" s="54">
        <v>1.8217592592592594E-2</v>
      </c>
      <c r="AT15" s="31">
        <f>IF(AND(AS15&gt;$F$2, AR15&lt;$G$2),AS15+AR15*AQ15, $E$2)</f>
        <v>1.6898148148148152E-2</v>
      </c>
      <c r="AU15" s="48">
        <v>10</v>
      </c>
      <c r="AV15" s="18">
        <f>IF(AND(AS15&lt;$AT$4,COUNTBLANK(AS15)=0),1,AQ15)</f>
        <v>-1</v>
      </c>
      <c r="AW15" s="39">
        <f>IF(OR(AT15&lt;$AT$4, AND(COUNTBLANK(AS15)=0, AT15&gt;$G$2)),ABS($AT$4-AS15),AR15)</f>
        <v>8.5648148148148237E-4</v>
      </c>
      <c r="AX15" s="54">
        <v>1.789351851851852E-2</v>
      </c>
      <c r="AY15" s="31">
        <f>IF(AND(AX15&gt;$F$2, AW15&lt;$G$2),AX15+AW15*AV15, $E$2)</f>
        <v>1.7037037037037038E-2</v>
      </c>
      <c r="AZ15" s="48">
        <v>9</v>
      </c>
      <c r="BA15" s="18">
        <f>IF(AND(AX15&lt;$AY$4,COUNTBLANK(AX15)=0),1,AV15)</f>
        <v>-1</v>
      </c>
      <c r="BB15" s="39">
        <f>IF(OR(AY15&lt;$AY$4, AND(COUNTBLANK(AX15)=0, AY15&gt;$G$2)),ABS($AY$4-AX15),AW15)</f>
        <v>5.3240740740740852E-4</v>
      </c>
      <c r="BC15" s="55"/>
      <c r="BD15" s="31">
        <f>IF(AND(BC15&gt;$F$2, BB15&lt;$G$2),BC15+BB15*BA15, $E$2)</f>
        <v>6.9444444444444448E-2</v>
      </c>
      <c r="BE15" s="44"/>
      <c r="BF15" s="43">
        <f>COUNTA(B15,E15,J15,O15,T15,Y15,AD15,AI15,AN15,AS15,AX15,BC15)</f>
        <v>4</v>
      </c>
      <c r="BG15" s="21">
        <f>COUNT(G15, L15, Q15, V15, AA15, AF15, AK15, AP15, AU15, AZ15, BE15)</f>
        <v>3</v>
      </c>
      <c r="BH15" s="22">
        <f>SUM(G15,L15,Q15,V15,AA15,AF15,AK15,AP15,AU15,AZ15,BE15)</f>
        <v>29</v>
      </c>
      <c r="BI15" s="23">
        <v>29</v>
      </c>
      <c r="BJ15" s="70" t="s">
        <v>47</v>
      </c>
    </row>
    <row r="16" spans="1:62" s="2" customFormat="1">
      <c r="A16" s="71" t="s">
        <v>40</v>
      </c>
      <c r="B16" s="56">
        <v>1.59375E-2</v>
      </c>
      <c r="C16" s="18">
        <f>IF(OR(B16&gt;$D$4, COUNTBLANK(B16)=1), -1, 1)</f>
        <v>1</v>
      </c>
      <c r="D16" s="39">
        <f>IF(COUNTBLANK(B16) = 0, ABS($D$4-B16), $E$2)</f>
        <v>1.4236111111111116E-3</v>
      </c>
      <c r="E16" s="74">
        <v>1.5324074074074077E-2</v>
      </c>
      <c r="F16" s="31">
        <f>IF(AND(E16&gt;$F$2, D16&lt;$G$2),E16+D16*C16, $E$2)</f>
        <v>1.6747685185185188E-2</v>
      </c>
      <c r="G16" s="32">
        <v>9</v>
      </c>
      <c r="H16" s="18">
        <f>IF(AND(E16&lt;$F$4,COUNTBLANK(E16)=0),1,C16)</f>
        <v>1</v>
      </c>
      <c r="I16" s="39">
        <f>IF(OR(F16&lt;$F$4, AND(COUNTBLANK(E16)=0, F16&gt;$G$2)),ABS($F$4-E16),D16)</f>
        <v>2.0370370370370351E-3</v>
      </c>
      <c r="J16" s="74">
        <v>1.5891203703703703E-2</v>
      </c>
      <c r="K16" s="31">
        <f>IF(AND(J16&gt;$F$2, I16&lt;$G$2),J16+I16*H16, $E$2)</f>
        <v>1.7928240740740738E-2</v>
      </c>
      <c r="L16" s="48">
        <v>3</v>
      </c>
      <c r="M16" s="18">
        <f>IF(AND(J16&lt;$K$4,COUNTBLANK(J16)=0),1,H16)</f>
        <v>1</v>
      </c>
      <c r="N16" s="39">
        <f>IF(OR(K16&lt;$K$4, AND(COUNTBLANK(J16)=0, K16&gt;$G$2)),ABS($K$4-J16),I16)</f>
        <v>2.0370370370370351E-3</v>
      </c>
      <c r="O16" s="75"/>
      <c r="P16" s="31">
        <f>IF(AND(O16&gt;$F$2, N16&lt;$G$2),O16+N16*M16, $E$2)</f>
        <v>6.9444444444444448E-2</v>
      </c>
      <c r="Q16" s="48"/>
      <c r="R16" s="18">
        <f>IF(AND(O16&lt;$P$4,COUNTBLANK(O16)=0),1,M16)</f>
        <v>1</v>
      </c>
      <c r="S16" s="39">
        <f>IF(OR(P16&lt;$P$4, AND(COUNTBLANK(O16)=0, P16&gt;$G$2)),ABS($P$4-O16),N16)</f>
        <v>2.0370370370370351E-3</v>
      </c>
      <c r="T16" s="74"/>
      <c r="U16" s="31">
        <f>IF(AND(T16&gt;$F$2, S16&lt;$G$2),T16+S16*R16, $E$2)</f>
        <v>6.9444444444444448E-2</v>
      </c>
      <c r="V16" s="48"/>
      <c r="W16" s="18">
        <f>IF(AND(T16&lt;$U$4,COUNTBLANK(T16)=0),1,R16)</f>
        <v>1</v>
      </c>
      <c r="X16" s="39">
        <f>IF(OR(U16&lt;$U$4, AND(COUNTBLANK(T16)=0, U16&gt;$G$2)),ABS($U$4-T16),S16)</f>
        <v>2.0370370370370351E-3</v>
      </c>
      <c r="Y16" s="75"/>
      <c r="Z16" s="31">
        <f>IF(AND(Y16&gt;$F$2, X16&lt;$G$2),Y16+X16*W16, $E$2)</f>
        <v>6.9444444444444448E-2</v>
      </c>
      <c r="AA16" s="48"/>
      <c r="AB16" s="18">
        <f>IF(AND(Y16&lt;$Z$4,COUNTBLANK(Y16)=0),1,W16)</f>
        <v>1</v>
      </c>
      <c r="AC16" s="39">
        <f>IF(OR(Z16&lt;$Z$4, AND(COUNTBLANK(Y16)=0, Z16&gt;$G$2)),ABS($Z$4-Y16),X16)</f>
        <v>2.0370370370370351E-3</v>
      </c>
      <c r="AD16" s="75">
        <v>1.5833333333333331E-2</v>
      </c>
      <c r="AE16" s="31">
        <f>IF(AND(AD16&gt;$F$2, AC16&lt;$G$2),AD16+AC16*AB16, $E$2)</f>
        <v>1.7870370370370366E-2</v>
      </c>
      <c r="AF16" s="48">
        <v>3</v>
      </c>
      <c r="AG16" s="18">
        <f>IF(AND(AD16&lt;$AE$4,COUNTBLANK(AD16)=0),1,AB16)</f>
        <v>1</v>
      </c>
      <c r="AH16" s="39">
        <f>IF(OR(AE16&lt;$AE$4, AND(COUNTBLANK(AD16)=0, AE16&gt;$G$2)),ABS($AE$4-AD16),AC16)</f>
        <v>2.0370370370370351E-3</v>
      </c>
      <c r="AI16" s="75">
        <v>1.6458333333333335E-2</v>
      </c>
      <c r="AJ16" s="31">
        <f>IF(AND(AI16&gt;$F$2, AH16&lt;$G$2),AI16+AH16*AG16, $E$2)</f>
        <v>1.849537037037037E-2</v>
      </c>
      <c r="AK16" s="48">
        <v>2</v>
      </c>
      <c r="AL16" s="18">
        <f>IF(AND(AI16&lt;$AJ$4,COUNTBLANK(AI16)=0),1,AG16)</f>
        <v>1</v>
      </c>
      <c r="AM16" s="39">
        <f>IF(OR(AJ16&lt;$AJ$4, AND(COUNTBLANK(AI16)=0, AJ16&gt;$G$2)),ABS($AJ$4-AI16),AH16)</f>
        <v>2.0370370370370351E-3</v>
      </c>
      <c r="AN16" s="75"/>
      <c r="AO16" s="31">
        <f>IF(AND(AN16&gt;$F$2, AM16&lt;$G$2),AN16+AM16*AL16, $E$2)</f>
        <v>6.9444444444444448E-2</v>
      </c>
      <c r="AP16" s="48"/>
      <c r="AQ16" s="18">
        <f>IF(AND(AN16&lt;$AO$4,COUNTBLANK(AN16)=0),1,AL16)</f>
        <v>1</v>
      </c>
      <c r="AR16" s="39">
        <f>IF(OR(AO16&lt;$AO$4, AND(COUNTBLANK(AN16)=0, AO16&gt;$G$2)),ABS($AO$4-AN16),AM16)</f>
        <v>2.0370370370370351E-3</v>
      </c>
      <c r="AS16" s="75">
        <v>1.5648148148148147E-2</v>
      </c>
      <c r="AT16" s="31">
        <f>IF(AND(AS16&gt;$F$2, AR16&lt;$G$2),AS16+AR16*AQ16, $E$2)</f>
        <v>1.7685185185185182E-2</v>
      </c>
      <c r="AU16" s="48">
        <v>8</v>
      </c>
      <c r="AV16" s="18">
        <f>IF(AND(AS16&lt;$AT$4,COUNTBLANK(AS16)=0),1,AQ16)</f>
        <v>1</v>
      </c>
      <c r="AW16" s="39">
        <f>IF(OR(AT16&lt;$AT$4, AND(COUNTBLANK(AS16)=0, AT16&gt;$G$2)),ABS($AT$4-AS16),AR16)</f>
        <v>2.0370370370370351E-3</v>
      </c>
      <c r="AX16" s="75">
        <v>1.5532407407407408E-2</v>
      </c>
      <c r="AY16" s="31">
        <f>IF(AND(AX16&gt;$F$2, AW16&lt;$G$2),AX16+AW16*AV16, $E$2)</f>
        <v>1.7569444444444443E-2</v>
      </c>
      <c r="AZ16" s="48">
        <v>3</v>
      </c>
      <c r="BA16" s="18">
        <f>IF(AND(AX16&lt;$AY$4,COUNTBLANK(AX16)=0),1,AV16)</f>
        <v>1</v>
      </c>
      <c r="BB16" s="39">
        <f>IF(OR(AY16&lt;$AY$4, AND(COUNTBLANK(AX16)=0, AY16&gt;$G$2)),ABS($AY$4-AX16),AW16)</f>
        <v>2.0370370370370351E-3</v>
      </c>
      <c r="BC16" s="75"/>
      <c r="BD16" s="31">
        <f>IF(AND(BC16&gt;$F$2, BB16&lt;$G$2),BC16+BB16*BA16, $E$2)</f>
        <v>6.9444444444444448E-2</v>
      </c>
      <c r="BE16" s="45"/>
      <c r="BF16" s="43">
        <f>COUNTA(B16,E16,J16,O16,T16,Y16,AD16,AI16,AN16,AS16,AX16,BC16)</f>
        <v>7</v>
      </c>
      <c r="BG16" s="21">
        <f>COUNT(G16, L16, Q16, V16, AA16, AF16, AK16, AP16, AU16, AZ16, BE16)</f>
        <v>6</v>
      </c>
      <c r="BH16" s="22">
        <f>SUM(G16,L16,Q16,V16,AA16,AF16,AK16,AP16,AU16,AZ16,BE16)</f>
        <v>28</v>
      </c>
      <c r="BI16" s="23">
        <v>28</v>
      </c>
      <c r="BJ16" s="71" t="s">
        <v>40</v>
      </c>
    </row>
    <row r="17" spans="1:62" s="2" customFormat="1" ht="15" customHeight="1">
      <c r="A17" s="71" t="s">
        <v>53</v>
      </c>
      <c r="B17" s="75"/>
      <c r="C17" s="18">
        <f>IF(OR(B17&gt;$D$4, COUNTBLANK(B17)=1), -1, 1)</f>
        <v>-1</v>
      </c>
      <c r="D17" s="39">
        <f>IF(COUNTBLANK(B17) = 0, ABS($D$4-B17), $E$2)</f>
        <v>6.9444444444444448E-2</v>
      </c>
      <c r="E17" s="74"/>
      <c r="F17" s="31">
        <f>IF(AND(E17&gt;$F$2, D17&lt;$G$2),E17+D17*C17, $E$2)</f>
        <v>6.9444444444444448E-2</v>
      </c>
      <c r="G17" s="48"/>
      <c r="H17" s="18">
        <f>IF(AND(E17&lt;$F$4,COUNTBLANK(E17)=0),1,C17)</f>
        <v>-1</v>
      </c>
      <c r="I17" s="39">
        <f>IF(OR(F17&lt;$F$4, AND(COUNTBLANK(E17)=0, F17&gt;$G$2)),ABS($F$4-E17),D17)</f>
        <v>6.9444444444444448E-2</v>
      </c>
      <c r="J17" s="74">
        <v>1.5162037037037033E-2</v>
      </c>
      <c r="K17" s="31">
        <f>IF(AND(J17&gt;$F$2, I17&lt;$G$2),J17+I17*H17, $E$2)</f>
        <v>6.9444444444444448E-2</v>
      </c>
      <c r="L17" s="48"/>
      <c r="M17" s="18">
        <f>IF(AND(J17&lt;$K$4,COUNTBLANK(J17)=0),1,H17)</f>
        <v>1</v>
      </c>
      <c r="N17" s="39">
        <f>IF(OR(K17&lt;$K$4, AND(COUNTBLANK(J17)=0, K17&gt;$G$2)),ABS($K$4-J17),I17)</f>
        <v>2.199074074074079E-3</v>
      </c>
      <c r="O17" s="75"/>
      <c r="P17" s="31">
        <f>IF(AND(O17&gt;$F$2, N17&lt;$G$2),O17+N17*M17, $E$2)</f>
        <v>6.9444444444444448E-2</v>
      </c>
      <c r="Q17" s="48"/>
      <c r="R17" s="18">
        <f>IF(AND(O17&lt;$P$4,COUNTBLANK(O17)=0),1,M17)</f>
        <v>1</v>
      </c>
      <c r="S17" s="39">
        <f>IF(OR(P17&lt;$P$4, AND(COUNTBLANK(O17)=0, P17&gt;$G$2)),ABS($P$4-O17),N17)</f>
        <v>2.199074074074079E-3</v>
      </c>
      <c r="T17" s="74"/>
      <c r="U17" s="31">
        <f>IF(AND(T17&gt;$F$2, S17&lt;$G$2),T17+S17*R17, $E$2)</f>
        <v>6.9444444444444448E-2</v>
      </c>
      <c r="V17" s="48"/>
      <c r="W17" s="18">
        <f>IF(AND(T17&lt;$U$4,COUNTBLANK(T17)=0),1,R17)</f>
        <v>1</v>
      </c>
      <c r="X17" s="39">
        <f>IF(OR(U17&lt;$U$4, AND(COUNTBLANK(T17)=0, U17&gt;$G$2)),ABS($U$4-T17),S17)</f>
        <v>2.199074074074079E-3</v>
      </c>
      <c r="Y17" s="75"/>
      <c r="Z17" s="31">
        <f>IF(AND(Y17&gt;$F$2, X17&lt;$G$2),Y17+X17*W17, $E$2)</f>
        <v>6.9444444444444448E-2</v>
      </c>
      <c r="AA17" s="48"/>
      <c r="AB17" s="18">
        <f>IF(AND(Y17&lt;$Z$4,COUNTBLANK(Y17)=0),1,W17)</f>
        <v>1</v>
      </c>
      <c r="AC17" s="39">
        <f>IF(OR(Z17&lt;$Z$4, AND(COUNTBLANK(Y17)=0, Z17&gt;$G$2)),ABS($Z$4-Y17),X17)</f>
        <v>2.199074074074079E-3</v>
      </c>
      <c r="AD17" s="75"/>
      <c r="AE17" s="31">
        <f>IF(AND(AD17&gt;$F$2, AC17&lt;$G$2),AD17+AC17*AB17, $E$2)</f>
        <v>6.9444444444444448E-2</v>
      </c>
      <c r="AF17" s="48"/>
      <c r="AG17" s="18">
        <f>IF(AND(AD17&lt;$AE$4,COUNTBLANK(AD17)=0),1,AB17)</f>
        <v>1</v>
      </c>
      <c r="AH17" s="39">
        <f>IF(OR(AE17&lt;$AE$4, AND(COUNTBLANK(AD17)=0, AE17&gt;$G$2)),ABS($AE$4-AD17),AC17)</f>
        <v>2.199074074074079E-3</v>
      </c>
      <c r="AI17" s="74"/>
      <c r="AJ17" s="31">
        <f>IF(AND(AI17&gt;$F$2, AH17&lt;$G$2),AI17+AH17*AG17, $E$2)</f>
        <v>6.9444444444444448E-2</v>
      </c>
      <c r="AK17" s="48"/>
      <c r="AL17" s="18">
        <f>IF(AND(AI17&lt;$AJ$4,COUNTBLANK(AI17)=0),1,AG17)</f>
        <v>1</v>
      </c>
      <c r="AM17" s="39">
        <f>IF(OR(AJ17&lt;$AJ$4, AND(COUNTBLANK(AI17)=0, AJ17&gt;$G$2)),ABS($AJ$4-AI17),AH17)</f>
        <v>2.199074074074079E-3</v>
      </c>
      <c r="AN17" s="74"/>
      <c r="AO17" s="31">
        <f>IF(AND(AN17&gt;$F$2, AM17&lt;$G$2),AN17+AM17*AL17, $E$2)</f>
        <v>6.9444444444444448E-2</v>
      </c>
      <c r="AP17" s="48"/>
      <c r="AQ17" s="18">
        <f>IF(AND(AN17&lt;$AO$4,COUNTBLANK(AN17)=0),1,AL17)</f>
        <v>1</v>
      </c>
      <c r="AR17" s="39">
        <f>IF(OR(AO17&lt;$AO$4, AND(COUNTBLANK(AN17)=0, AO17&gt;$G$2)),ABS($AO$4-AN17),AM17)</f>
        <v>2.199074074074079E-3</v>
      </c>
      <c r="AS17" s="74"/>
      <c r="AT17" s="31">
        <f>IF(AND(AS17&gt;$F$2, AR17&lt;$G$2),AS17+AR17*AQ17, $E$2)</f>
        <v>6.9444444444444448E-2</v>
      </c>
      <c r="AU17" s="48"/>
      <c r="AV17" s="18">
        <f>IF(AND(AS17&lt;$AT$4,COUNTBLANK(AS17)=0),1,AQ17)</f>
        <v>1</v>
      </c>
      <c r="AW17" s="39">
        <f>IF(OR(AT17&lt;$AT$4, AND(COUNTBLANK(AS17)=0, AT17&gt;$G$2)),ABS($AT$4-AS17),AR17)</f>
        <v>2.199074074074079E-3</v>
      </c>
      <c r="AX17" s="74"/>
      <c r="AY17" s="31">
        <f>IF(AND(AX17&gt;$F$2, AW17&lt;$G$2),AX17+AW17*AV17, $E$2)</f>
        <v>6.9444444444444448E-2</v>
      </c>
      <c r="AZ17" s="48"/>
      <c r="BA17" s="18">
        <f>IF(AND(AX17&lt;$AY$4,COUNTBLANK(AX17)=0),1,AV17)</f>
        <v>1</v>
      </c>
      <c r="BB17" s="39">
        <f>IF(OR(AY17&lt;$AY$4, AND(COUNTBLANK(AX17)=0, AY17&gt;$G$2)),ABS($AY$4-AX17),AW17)</f>
        <v>2.199074074074079E-3</v>
      </c>
      <c r="BC17" s="75">
        <v>1.3796296296296296E-2</v>
      </c>
      <c r="BD17" s="31">
        <f>IF(AND(BC17&gt;$F$2, BB17&lt;$G$2),BC17+BB17*BA17, $E$2)</f>
        <v>1.5995370370370375E-2</v>
      </c>
      <c r="BE17" s="44">
        <v>10</v>
      </c>
      <c r="BF17" s="43">
        <f>COUNTA(B17,E17,J17,O17,T17,Y17,AD17,AI17,AN17,AS17,AX17,BC17)</f>
        <v>2</v>
      </c>
      <c r="BG17" s="21">
        <f>COUNT(G17, L17, Q17, V17, AA17, AF17, AK17, AP17, AU17, AZ17, BE17)</f>
        <v>1</v>
      </c>
      <c r="BH17" s="22">
        <f>SUM(G17,L17,Q17,V17,AA17,AF17,AK17,AP17,AU17,AZ17,BE17)</f>
        <v>10</v>
      </c>
      <c r="BI17" s="23">
        <v>10</v>
      </c>
      <c r="BJ17" s="71" t="s">
        <v>53</v>
      </c>
    </row>
    <row r="18" spans="1:62" s="2" customFormat="1">
      <c r="A18" s="71" t="s">
        <v>49</v>
      </c>
      <c r="B18" s="75"/>
      <c r="C18" s="18">
        <f>IF(OR(B18&gt;$D$4, COUNTBLANK(B18)=1), -1, 1)</f>
        <v>-1</v>
      </c>
      <c r="D18" s="39">
        <f>IF(COUNTBLANK(B18) = 0, ABS($D$4-B18), $E$2)</f>
        <v>6.9444444444444448E-2</v>
      </c>
      <c r="E18" s="75"/>
      <c r="F18" s="31">
        <f>IF(AND(E18&gt;$F$2, D18&lt;$G$2),E18+D18*C18, $E$2)</f>
        <v>6.9444444444444448E-2</v>
      </c>
      <c r="G18" s="32"/>
      <c r="H18" s="18">
        <f>IF(AND(E18&lt;$F$4,COUNTBLANK(E18)=0),1,C18)</f>
        <v>-1</v>
      </c>
      <c r="I18" s="39">
        <f>IF(OR(F18&lt;$F$4, AND(COUNTBLANK(E18)=0, F18&gt;$G$2)),ABS($F$4-E18),D18)</f>
        <v>6.9444444444444448E-2</v>
      </c>
      <c r="J18" s="74">
        <v>1.7303240740740744E-2</v>
      </c>
      <c r="K18" s="31">
        <f>IF(AND(J18&gt;$F$2, I18&lt;$G$2),J18+I18*H18, $E$2)</f>
        <v>6.9444444444444448E-2</v>
      </c>
      <c r="L18" s="48"/>
      <c r="M18" s="18">
        <f>IF(AND(J18&lt;$K$4,COUNTBLANK(J18)=0),1,H18)</f>
        <v>1</v>
      </c>
      <c r="N18" s="39">
        <f>IF(OR(K18&lt;$K$4, AND(COUNTBLANK(J18)=0, K18&gt;$G$2)),ABS($K$4-J18),I18)</f>
        <v>5.7870370370367852E-5</v>
      </c>
      <c r="O18" s="74"/>
      <c r="P18" s="31">
        <f>IF(AND(O18&gt;$F$2, N18&lt;$G$2),O18+N18*M18, $E$2)</f>
        <v>6.9444444444444448E-2</v>
      </c>
      <c r="Q18" s="48"/>
      <c r="R18" s="18">
        <f>IF(AND(O18&lt;$P$4,COUNTBLANK(O18)=0),1,M18)</f>
        <v>1</v>
      </c>
      <c r="S18" s="39">
        <f>IF(OR(P18&lt;$P$4, AND(COUNTBLANK(O18)=0, P18&gt;$G$2)),ABS($P$4-O18),N18)</f>
        <v>5.7870370370367852E-5</v>
      </c>
      <c r="T18" s="74"/>
      <c r="U18" s="31">
        <f>IF(AND(T18&gt;$F$2, S18&lt;$G$2),T18+S18*R18, $E$2)</f>
        <v>6.9444444444444448E-2</v>
      </c>
      <c r="V18" s="48"/>
      <c r="W18" s="18">
        <f>IF(AND(T18&lt;$U$4,COUNTBLANK(T18)=0),1,R18)</f>
        <v>1</v>
      </c>
      <c r="X18" s="39">
        <f>IF(OR(U18&lt;$U$4, AND(COUNTBLANK(T18)=0, U18&gt;$G$2)),ABS($U$4-T18),S18)</f>
        <v>5.7870370370367852E-5</v>
      </c>
      <c r="Y18" s="75"/>
      <c r="Z18" s="31">
        <f>IF(AND(Y18&gt;$F$2, X18&lt;$G$2),Y18+X18*W18, $E$2)</f>
        <v>6.9444444444444448E-2</v>
      </c>
      <c r="AA18" s="48"/>
      <c r="AB18" s="18">
        <f>IF(AND(Y18&lt;$Z$4,COUNTBLANK(Y18)=0),1,W18)</f>
        <v>1</v>
      </c>
      <c r="AC18" s="39">
        <f>IF(OR(Z18&lt;$Z$4, AND(COUNTBLANK(Y18)=0, Z18&gt;$G$2)),ABS($Z$4-Y18),X18)</f>
        <v>5.7870370370367852E-5</v>
      </c>
      <c r="AD18" s="75"/>
      <c r="AE18" s="31">
        <f>IF(AND(AD18&gt;$F$2, AC18&lt;$G$2),AD18+AC18*AB18, $E$2)</f>
        <v>6.9444444444444448E-2</v>
      </c>
      <c r="AF18" s="48"/>
      <c r="AG18" s="18">
        <f>IF(AND(AD18&lt;$AE$4,COUNTBLANK(AD18)=0),1,AB18)</f>
        <v>1</v>
      </c>
      <c r="AH18" s="39">
        <f>IF(OR(AE18&lt;$AE$4, AND(COUNTBLANK(AD18)=0, AE18&gt;$G$2)),ABS($AE$4-AD18),AC18)</f>
        <v>5.7870370370367852E-5</v>
      </c>
      <c r="AI18" s="75">
        <v>1.7638888888888885E-2</v>
      </c>
      <c r="AJ18" s="31">
        <f>IF(AND(AI18&gt;$F$2, AH18&lt;$G$2),AI18+AH18*AG18, $E$2)</f>
        <v>1.7696759259259252E-2</v>
      </c>
      <c r="AK18" s="48">
        <v>6</v>
      </c>
      <c r="AL18" s="18">
        <f>IF(AND(AI18&lt;$AJ$4,COUNTBLANK(AI18)=0),1,AG18)</f>
        <v>1</v>
      </c>
      <c r="AM18" s="39">
        <f>IF(OR(AJ18&lt;$AJ$4, AND(COUNTBLANK(AI18)=0, AJ18&gt;$G$2)),ABS($AJ$4-AI18),AH18)</f>
        <v>5.7870370370367852E-5</v>
      </c>
      <c r="AN18" s="75">
        <v>1.743055555555556E-2</v>
      </c>
      <c r="AO18" s="31">
        <f>IF(AND(AN18&gt;$F$2, AM18&lt;$G$2),AN18+AM18*AL18, $E$2)</f>
        <v>1.7488425925925928E-2</v>
      </c>
      <c r="AP18" s="48">
        <v>4</v>
      </c>
      <c r="AQ18" s="18">
        <f>IF(AND(AN18&lt;$AO$4,COUNTBLANK(AN18)=0),1,AL18)</f>
        <v>1</v>
      </c>
      <c r="AR18" s="39">
        <f>IF(OR(AO18&lt;$AO$4, AND(COUNTBLANK(AN18)=0, AO18&gt;$G$2)),ABS($AO$4-AN18),AM18)</f>
        <v>5.7870370370367852E-5</v>
      </c>
      <c r="AS18" s="74"/>
      <c r="AT18" s="31">
        <f>IF(AND(AS18&gt;$F$2, AR18&lt;$G$2),AS18+AR18*AQ18, $E$2)</f>
        <v>6.9444444444444448E-2</v>
      </c>
      <c r="AU18" s="48"/>
      <c r="AV18" s="18">
        <f>IF(AND(AS18&lt;$AT$4,COUNTBLANK(AS18)=0),1,AQ18)</f>
        <v>1</v>
      </c>
      <c r="AW18" s="39">
        <f>IF(OR(AT18&lt;$AT$4, AND(COUNTBLANK(AS18)=0, AT18&gt;$G$2)),ABS($AT$4-AS18),AR18)</f>
        <v>5.7870370370367852E-5</v>
      </c>
      <c r="AX18" s="74"/>
      <c r="AY18" s="31">
        <f>IF(AND(AX18&gt;$F$2, AW18&lt;$G$2),AX18+AW18*AV18, $E$2)</f>
        <v>6.9444444444444448E-2</v>
      </c>
      <c r="AZ18" s="48"/>
      <c r="BA18" s="18">
        <f>IF(AND(AX18&lt;$AY$4,COUNTBLANK(AX18)=0),1,AV18)</f>
        <v>1</v>
      </c>
      <c r="BB18" s="39">
        <f>IF(OR(AY18&lt;$AY$4, AND(COUNTBLANK(AX18)=0, AY18&gt;$G$2)),ABS($AY$4-AX18),AW18)</f>
        <v>5.7870370370367852E-5</v>
      </c>
      <c r="BC18" s="75"/>
      <c r="BD18" s="31">
        <f>IF(AND(BC18&gt;$F$2, BB18&lt;$G$2),BC18+BB18*BA18, $E$2)</f>
        <v>6.9444444444444448E-2</v>
      </c>
      <c r="BE18" s="63"/>
      <c r="BF18" s="43">
        <f>COUNTA(B18,E18,J18,O18,T18,Y18,AD18,AI18,AN18,AS18,AX18,BC18)</f>
        <v>3</v>
      </c>
      <c r="BG18" s="21">
        <f>COUNT(G18, L18, Q18, V18, AA18, AF18, AK18, AP18, AU18, AZ18, BE18)</f>
        <v>2</v>
      </c>
      <c r="BH18" s="22">
        <f>SUM(G18,L18,Q18,V18,AA18,AF18,AK18,AP18,AU18,AZ18,BE18)</f>
        <v>10</v>
      </c>
      <c r="BI18" s="23">
        <v>10</v>
      </c>
      <c r="BJ18" s="71" t="s">
        <v>49</v>
      </c>
    </row>
    <row r="19" spans="1:62" s="2" customFormat="1">
      <c r="A19" s="70" t="s">
        <v>48</v>
      </c>
      <c r="B19" s="55"/>
      <c r="C19" s="18">
        <f>IF(OR(B19&gt;$D$4, COUNTBLANK(B19)=1), -1, 1)</f>
        <v>-1</v>
      </c>
      <c r="D19" s="39">
        <f>IF(COUNTBLANK(B19) = 0, ABS($D$4-B19), $E$2)</f>
        <v>6.9444444444444448E-2</v>
      </c>
      <c r="E19" s="55"/>
      <c r="F19" s="31">
        <f>IF(AND(E19&gt;$F$2, D19&lt;$G$2),E19+D19*C19, $E$2)</f>
        <v>6.9444444444444448E-2</v>
      </c>
      <c r="G19" s="32"/>
      <c r="H19" s="18">
        <f>IF(AND(E19&lt;$F$4,COUNTBLANK(E19)=0),1,C19)</f>
        <v>-1</v>
      </c>
      <c r="I19" s="39">
        <f>IF(OR(F19&lt;$F$4, AND(COUNTBLANK(E19)=0, F19&gt;$G$2)),ABS($F$4-E19),D19)</f>
        <v>6.9444444444444448E-2</v>
      </c>
      <c r="J19" s="55"/>
      <c r="K19" s="31">
        <f>IF(AND(J19&gt;$F$2, I19&lt;$G$2),J19+I19*H19, $E$2)</f>
        <v>6.9444444444444448E-2</v>
      </c>
      <c r="L19" s="48"/>
      <c r="M19" s="18">
        <f>IF(AND(J19&lt;$K$4,COUNTBLANK(J19)=0),1,H19)</f>
        <v>-1</v>
      </c>
      <c r="N19" s="39">
        <f>IF(OR(K19&lt;$K$4, AND(COUNTBLANK(J19)=0, K19&gt;$G$2)),ABS($K$4-J19),I19)</f>
        <v>6.9444444444444448E-2</v>
      </c>
      <c r="O19" s="55"/>
      <c r="P19" s="31">
        <f>IF(AND(O19&gt;$F$2, N19&lt;$G$2),O19+N19*M19, $E$2)</f>
        <v>6.9444444444444448E-2</v>
      </c>
      <c r="Q19" s="48"/>
      <c r="R19" s="18">
        <f>IF(AND(O19&lt;$P$4,COUNTBLANK(O19)=0),1,M19)</f>
        <v>-1</v>
      </c>
      <c r="S19" s="39">
        <f>IF(OR(P19&lt;$P$4, AND(COUNTBLANK(O19)=0, P19&gt;$G$2)),ABS($P$4-O19),N19)</f>
        <v>6.9444444444444448E-2</v>
      </c>
      <c r="T19" s="55"/>
      <c r="U19" s="31">
        <f>IF(AND(T19&gt;$F$2, S19&lt;$G$2),T19+S19*R19, $E$2)</f>
        <v>6.9444444444444448E-2</v>
      </c>
      <c r="V19" s="48"/>
      <c r="W19" s="18">
        <f>IF(AND(T19&lt;$U$4,COUNTBLANK(T19)=0),1,R19)</f>
        <v>-1</v>
      </c>
      <c r="X19" s="39">
        <f>IF(OR(U19&lt;$U$4, AND(COUNTBLANK(T19)=0, U19&gt;$G$2)),ABS($U$4-T19),S19)</f>
        <v>6.9444444444444448E-2</v>
      </c>
      <c r="Y19" s="55"/>
      <c r="Z19" s="31">
        <f>IF(AND(Y19&gt;$F$2, X19&lt;$G$2),Y19+X19*W19, $E$2)</f>
        <v>6.9444444444444448E-2</v>
      </c>
      <c r="AA19" s="48"/>
      <c r="AB19" s="18">
        <f>IF(AND(Y19&lt;$Z$4,COUNTBLANK(Y19)=0),1,W19)</f>
        <v>-1</v>
      </c>
      <c r="AC19" s="39">
        <f>IF(OR(Z19&lt;$Z$4, AND(COUNTBLANK(Y19)=0, Z19&gt;$G$2)),ABS($Z$4-Y19),X19)</f>
        <v>6.9444444444444448E-2</v>
      </c>
      <c r="AD19" s="55"/>
      <c r="AE19" s="31">
        <f>IF(AND(AD19&gt;$F$2, AC19&lt;$G$2),AD19+AC19*AB19, $E$2)</f>
        <v>6.9444444444444448E-2</v>
      </c>
      <c r="AF19" s="48"/>
      <c r="AG19" s="18">
        <f>IF(AND(AD19&lt;$AE$4,COUNTBLANK(AD19)=0),1,AB19)</f>
        <v>-1</v>
      </c>
      <c r="AH19" s="39">
        <f>IF(OR(AE19&lt;$AE$4, AND(COUNTBLANK(AD19)=0, AE19&gt;$G$2)),ABS($AE$4-AD19),AC19)</f>
        <v>6.9444444444444448E-2</v>
      </c>
      <c r="AI19" s="55"/>
      <c r="AJ19" s="31">
        <f>IF(AND(AI19&gt;$F$2, AH19&lt;$G$2),AI19+AH19*AG19, $E$2)</f>
        <v>6.9444444444444448E-2</v>
      </c>
      <c r="AK19" s="48"/>
      <c r="AL19" s="18">
        <f>IF(AND(AI19&lt;$AJ$4,COUNTBLANK(AI19)=0),1,AG19)</f>
        <v>-1</v>
      </c>
      <c r="AM19" s="39">
        <f>IF(OR(AJ19&lt;$AJ$4, AND(COUNTBLANK(AI19)=0, AJ19&gt;$G$2)),ABS($AJ$4-AI19),AH19)</f>
        <v>6.9444444444444448E-2</v>
      </c>
      <c r="AN19" s="55"/>
      <c r="AO19" s="31">
        <f>IF(AND(AN19&gt;$F$2, AM19&lt;$G$2),AN19+AM19*AL19, $E$2)</f>
        <v>6.9444444444444448E-2</v>
      </c>
      <c r="AP19" s="48"/>
      <c r="AQ19" s="18">
        <f>IF(AND(AN19&lt;$AO$4,COUNTBLANK(AN19)=0),1,AL19)</f>
        <v>-1</v>
      </c>
      <c r="AR19" s="39">
        <f>IF(OR(AO19&lt;$AO$4, AND(COUNTBLANK(AN19)=0, AO19&gt;$G$2)),ABS($AO$4-AN19),AM19)</f>
        <v>6.9444444444444448E-2</v>
      </c>
      <c r="AS19" s="55"/>
      <c r="AT19" s="31">
        <f>IF(AND(AS19&gt;$F$2, AR19&lt;$G$2),AS19+AR19*AQ19, $E$2)</f>
        <v>6.9444444444444448E-2</v>
      </c>
      <c r="AU19" s="48"/>
      <c r="AV19" s="18">
        <f>IF(AND(AS19&lt;$AT$4,COUNTBLANK(AS19)=0),1,AQ19)</f>
        <v>-1</v>
      </c>
      <c r="AW19" s="39">
        <f>IF(OR(AT19&lt;$AT$4, AND(COUNTBLANK(AS19)=0, AT19&gt;$G$2)),ABS($AT$4-AS19),AR19)</f>
        <v>6.9444444444444448E-2</v>
      </c>
      <c r="AX19" s="54"/>
      <c r="AY19" s="31">
        <f>IF(AND(AX19&gt;$F$2, AW19&lt;$G$2),AX19+AW19*AV19, $E$2)</f>
        <v>6.9444444444444448E-2</v>
      </c>
      <c r="AZ19" s="48"/>
      <c r="BA19" s="18">
        <f>IF(AND(AX19&lt;$AY$4,COUNTBLANK(AX19)=0),1,AV19)</f>
        <v>-1</v>
      </c>
      <c r="BB19" s="39">
        <f>IF(OR(AY19&lt;$AY$4, AND(COUNTBLANK(AX19)=0, AY19&gt;$G$2)),ABS($AY$4-AX19),AW19)</f>
        <v>6.9444444444444448E-2</v>
      </c>
      <c r="BC19" s="54">
        <v>1.5150462962962961E-2</v>
      </c>
      <c r="BD19" s="31">
        <f>IF(AND(BC19&gt;$F$2, BB19&lt;$G$2),BC19+BB19*BA19, $E$2)</f>
        <v>6.9444444444444448E-2</v>
      </c>
      <c r="BE19" s="63"/>
      <c r="BF19" s="43">
        <f>COUNTA(B19,E19,J19,O19,T19,Y19,AD19,AI19,AN19,AS19,AX19,BC19)</f>
        <v>1</v>
      </c>
      <c r="BG19" s="21">
        <f>COUNT(G19, L19, Q19, V19, AA19, AF19, AK19, AP19, AU19, AZ19, BE19)</f>
        <v>0</v>
      </c>
      <c r="BH19" s="22">
        <f>SUM(G19,L19,Q19,V19,AA19,AF19,AK19,AP19,AU19,AZ19,BE19)</f>
        <v>0</v>
      </c>
      <c r="BI19" s="23">
        <v>0</v>
      </c>
      <c r="BJ19" s="70" t="s">
        <v>48</v>
      </c>
    </row>
    <row r="20" spans="1:62" s="2" customFormat="1">
      <c r="A20" s="70" t="s">
        <v>58</v>
      </c>
      <c r="B20" s="55"/>
      <c r="C20" s="18">
        <f>IF(OR(B20&gt;$D$4, COUNTBLANK(B20)=1), -1, 1)</f>
        <v>-1</v>
      </c>
      <c r="D20" s="39">
        <f>IF(COUNTBLANK(B20) = 0, ABS($D$4-B20), $E$2)</f>
        <v>6.9444444444444448E-2</v>
      </c>
      <c r="E20" s="55"/>
      <c r="F20" s="31">
        <f>IF(AND(E20&gt;$F$2, D20&lt;$G$2),E20+D20*C20, $E$2)</f>
        <v>6.9444444444444448E-2</v>
      </c>
      <c r="G20" s="32"/>
      <c r="H20" s="18">
        <f>IF(AND(E20&lt;$F$4,COUNTBLANK(E20)=0),1,C20)</f>
        <v>-1</v>
      </c>
      <c r="I20" s="39">
        <f>IF(OR(F20&lt;$F$4, AND(COUNTBLANK(E20)=0, F20&gt;$G$2)),ABS($F$4-E20),D20)</f>
        <v>6.9444444444444448E-2</v>
      </c>
      <c r="J20" s="55"/>
      <c r="K20" s="31">
        <f>IF(AND(J20&gt;$F$2, I20&lt;$G$2),J20+I20*H20, $E$2)</f>
        <v>6.9444444444444448E-2</v>
      </c>
      <c r="L20" s="48"/>
      <c r="M20" s="18">
        <f>IF(AND(J20&lt;$K$4,COUNTBLANK(J20)=0),1,H20)</f>
        <v>-1</v>
      </c>
      <c r="N20" s="39">
        <f>IF(OR(K20&lt;$K$4, AND(COUNTBLANK(J20)=0, K20&gt;$G$2)),ABS($K$4-J20),I20)</f>
        <v>6.9444444444444448E-2</v>
      </c>
      <c r="O20" s="55"/>
      <c r="P20" s="31">
        <f>IF(AND(O20&gt;$F$2, N20&lt;$G$2),O20+N20*M20, $E$2)</f>
        <v>6.9444444444444448E-2</v>
      </c>
      <c r="Q20" s="48"/>
      <c r="R20" s="18">
        <f>IF(AND(O20&lt;$P$4,COUNTBLANK(O20)=0),1,M20)</f>
        <v>-1</v>
      </c>
      <c r="S20" s="39">
        <f>IF(OR(P20&lt;$P$4, AND(COUNTBLANK(O20)=0, P20&gt;$G$2)),ABS($P$4-O20),N20)</f>
        <v>6.9444444444444448E-2</v>
      </c>
      <c r="T20" s="55"/>
      <c r="U20" s="31">
        <f>IF(AND(T20&gt;$F$2, S20&lt;$G$2),T20+S20*R20, $E$2)</f>
        <v>6.9444444444444448E-2</v>
      </c>
      <c r="V20" s="48"/>
      <c r="W20" s="18">
        <f>IF(AND(T20&lt;$U$4,COUNTBLANK(T20)=0),1,R20)</f>
        <v>-1</v>
      </c>
      <c r="X20" s="39">
        <f>IF(OR(U20&lt;$U$4, AND(COUNTBLANK(T20)=0, U20&gt;$G$2)),ABS($U$4-T20),S20)</f>
        <v>6.9444444444444448E-2</v>
      </c>
      <c r="Y20" s="55"/>
      <c r="Z20" s="31">
        <f>IF(AND(Y20&gt;$F$2, X20&lt;$G$2),Y20+X20*W20, $E$2)</f>
        <v>6.9444444444444448E-2</v>
      </c>
      <c r="AA20" s="48"/>
      <c r="AB20" s="18">
        <f>IF(AND(Y20&lt;$Z$4,COUNTBLANK(Y20)=0),1,W20)</f>
        <v>-1</v>
      </c>
      <c r="AC20" s="39">
        <f>IF(OR(Z20&lt;$Z$4, AND(COUNTBLANK(Y20)=0, Z20&gt;$G$2)),ABS($Z$4-Y20),X20)</f>
        <v>6.9444444444444448E-2</v>
      </c>
      <c r="AD20" s="55"/>
      <c r="AE20" s="31">
        <f>IF(AND(AD20&gt;$F$2, AC20&lt;$G$2),AD20+AC20*AB20, $E$2)</f>
        <v>6.9444444444444448E-2</v>
      </c>
      <c r="AF20" s="48"/>
      <c r="AG20" s="18">
        <f>IF(AND(AD20&lt;$AE$4,COUNTBLANK(AD20)=0),1,AB20)</f>
        <v>-1</v>
      </c>
      <c r="AH20" s="39">
        <f>IF(OR(AE20&lt;$AE$4, AND(COUNTBLANK(AD20)=0, AE20&gt;$G$2)),ABS($AE$4-AD20),AC20)</f>
        <v>6.9444444444444448E-2</v>
      </c>
      <c r="AI20" s="55"/>
      <c r="AJ20" s="31">
        <f>IF(AND(AI20&gt;$F$2, AH20&lt;$G$2),AI20+AH20*AG20, $E$2)</f>
        <v>6.9444444444444448E-2</v>
      </c>
      <c r="AK20" s="48"/>
      <c r="AL20" s="18">
        <f>IF(AND(AI20&lt;$AJ$4,COUNTBLANK(AI20)=0),1,AG20)</f>
        <v>-1</v>
      </c>
      <c r="AM20" s="39">
        <f>IF(OR(AJ20&lt;$AJ$4, AND(COUNTBLANK(AI20)=0, AJ20&gt;$G$2)),ABS($AJ$4-AI20),AH20)</f>
        <v>6.9444444444444448E-2</v>
      </c>
      <c r="AN20" s="55"/>
      <c r="AO20" s="31">
        <f>IF(AND(AN20&gt;$F$2, AM20&lt;$G$2),AN20+AM20*AL20, $E$2)</f>
        <v>6.9444444444444448E-2</v>
      </c>
      <c r="AP20" s="48"/>
      <c r="AQ20" s="18">
        <f>IF(AND(AN20&lt;$AO$4,COUNTBLANK(AN20)=0),1,AL20)</f>
        <v>-1</v>
      </c>
      <c r="AR20" s="39">
        <f>IF(OR(AO20&lt;$AO$4, AND(COUNTBLANK(AN20)=0, AO20&gt;$G$2)),ABS($AO$4-AN20),AM20)</f>
        <v>6.9444444444444448E-2</v>
      </c>
      <c r="AS20" s="55"/>
      <c r="AT20" s="31">
        <f>IF(AND(AS20&gt;$F$2, AR20&lt;$G$2),AS20+AR20*AQ20, $E$2)</f>
        <v>6.9444444444444448E-2</v>
      </c>
      <c r="AU20" s="48"/>
      <c r="AV20" s="18">
        <f>IF(AND(AS20&lt;$AT$4,COUNTBLANK(AS20)=0),1,AQ20)</f>
        <v>-1</v>
      </c>
      <c r="AW20" s="39">
        <f>IF(OR(AT20&lt;$AT$4, AND(COUNTBLANK(AS20)=0, AT20&gt;$G$2)),ABS($AT$4-AS20),AR20)</f>
        <v>6.9444444444444448E-2</v>
      </c>
      <c r="AX20" s="54"/>
      <c r="AY20" s="31">
        <f>IF(AND(AX20&gt;$F$2, AW20&lt;$G$2),AX20+AW20*AV20, $E$2)</f>
        <v>6.9444444444444448E-2</v>
      </c>
      <c r="AZ20" s="48"/>
      <c r="BA20" s="18">
        <f>IF(AND(AX20&lt;$AY$4,COUNTBLANK(AX20)=0),1,AV20)</f>
        <v>-1</v>
      </c>
      <c r="BB20" s="39">
        <f>IF(OR(AY20&lt;$AY$4, AND(COUNTBLANK(AX20)=0, AY20&gt;$G$2)),ABS($AY$4-AX20),AW20)</f>
        <v>6.9444444444444448E-2</v>
      </c>
      <c r="BC20" s="54">
        <v>1.5347222222222222E-2</v>
      </c>
      <c r="BD20" s="31">
        <f>IF(AND(BC20&gt;$F$2, BB20&lt;$G$2),BC20+BB20*BA20, $E$2)</f>
        <v>6.9444444444444448E-2</v>
      </c>
      <c r="BE20" s="63"/>
      <c r="BF20" s="43">
        <f>COUNTA(B20,E20,J20,O20,T20,Y20,AD20,AI20,AN20,AS20,AX20,BC20)</f>
        <v>1</v>
      </c>
      <c r="BG20" s="21">
        <f>COUNT(G20, L20, Q20, V20, AA20, AF20, AK20, AP20, AU20, AZ20, BE20)</f>
        <v>0</v>
      </c>
      <c r="BH20" s="22">
        <f>SUM(G20,L20,Q20,V20,AA20,AF20,AK20,AP20,AU20,AZ20,BE20)</f>
        <v>0</v>
      </c>
      <c r="BI20" s="23">
        <v>0</v>
      </c>
      <c r="BJ20" s="70" t="s">
        <v>58</v>
      </c>
    </row>
    <row r="21" spans="1:62" s="2" customFormat="1">
      <c r="A21" s="70" t="s">
        <v>23</v>
      </c>
      <c r="B21" s="55"/>
      <c r="C21" s="18">
        <f>IF(OR(B21&gt;$D$4, COUNTBLANK(B21)=1), -1, 1)</f>
        <v>-1</v>
      </c>
      <c r="D21" s="39">
        <f>IF(COUNTBLANK(B21) = 0, ABS($D$4-B21), $E$2)</f>
        <v>6.9444444444444448E-2</v>
      </c>
      <c r="E21" s="55"/>
      <c r="F21" s="31">
        <f>IF(AND(E21&gt;$F$2, D21&lt;$G$2),E21+D21*C21, $E$2)</f>
        <v>6.9444444444444448E-2</v>
      </c>
      <c r="G21" s="48"/>
      <c r="H21" s="18">
        <f>IF(AND(E21&lt;$F$4,COUNTBLANK(E21)=0),1,C21)</f>
        <v>-1</v>
      </c>
      <c r="I21" s="39">
        <f>IF(OR(F21&lt;$F$4, AND(COUNTBLANK(E21)=0, F21&gt;$G$2)),ABS($F$4-E21),D21)</f>
        <v>6.9444444444444448E-2</v>
      </c>
      <c r="J21" s="55"/>
      <c r="K21" s="31">
        <f>IF(AND(J21&gt;$F$2, I21&lt;$G$2),J21+I21*H21, $E$2)</f>
        <v>6.9444444444444448E-2</v>
      </c>
      <c r="L21" s="48"/>
      <c r="M21" s="18">
        <f>IF(AND(J21&lt;$K$4,COUNTBLANK(J21)=0),1,H21)</f>
        <v>-1</v>
      </c>
      <c r="N21" s="39">
        <f>IF(OR(K21&lt;$K$4, AND(COUNTBLANK(J21)=0, K21&gt;$G$2)),ABS($K$4-J21),I21)</f>
        <v>6.9444444444444448E-2</v>
      </c>
      <c r="O21" s="55"/>
      <c r="P21" s="31">
        <f>IF(AND(O21&gt;$F$2, N21&lt;$G$2),O21+N21*M21, $E$2)</f>
        <v>6.9444444444444448E-2</v>
      </c>
      <c r="Q21" s="48"/>
      <c r="R21" s="18">
        <f>IF(AND(O21&lt;$P$4,COUNTBLANK(O21)=0),1,M21)</f>
        <v>-1</v>
      </c>
      <c r="S21" s="39">
        <f>IF(OR(P21&lt;$P$4, AND(COUNTBLANK(O21)=0, P21&gt;$G$2)),ABS($P$4-O21),N21)</f>
        <v>6.9444444444444448E-2</v>
      </c>
      <c r="T21" s="55"/>
      <c r="U21" s="31">
        <f>IF(AND(T21&gt;$F$2, S21&lt;$G$2),T21+S21*R21, $E$2)</f>
        <v>6.9444444444444448E-2</v>
      </c>
      <c r="V21" s="48"/>
      <c r="W21" s="18">
        <f>IF(AND(T21&lt;$U$4,COUNTBLANK(T21)=0),1,R21)</f>
        <v>-1</v>
      </c>
      <c r="X21" s="39">
        <f>IF(OR(U21&lt;$U$4, AND(COUNTBLANK(T21)=0, U21&gt;$G$2)),ABS($U$4-T21),S21)</f>
        <v>6.9444444444444448E-2</v>
      </c>
      <c r="Y21" s="55"/>
      <c r="Z21" s="31">
        <f>IF(AND(Y21&gt;$F$2, X21&lt;$G$2),Y21+X21*W21, $E$2)</f>
        <v>6.9444444444444448E-2</v>
      </c>
      <c r="AA21" s="48"/>
      <c r="AB21" s="18">
        <f>IF(AND(Y21&lt;$Z$4,COUNTBLANK(Y21)=0),1,W21)</f>
        <v>-1</v>
      </c>
      <c r="AC21" s="39">
        <f>IF(OR(Z21&lt;$Z$4, AND(COUNTBLANK(Y21)=0, Z21&gt;$G$2)),ABS($Z$4-Y21),X21)</f>
        <v>6.9444444444444448E-2</v>
      </c>
      <c r="AD21" s="55"/>
      <c r="AE21" s="31">
        <f>IF(AND(AD21&gt;$F$2, AC21&lt;$G$2),AD21+AC21*AB21, $E$2)</f>
        <v>6.9444444444444448E-2</v>
      </c>
      <c r="AF21" s="48"/>
      <c r="AG21" s="18">
        <f>IF(AND(AD21&lt;$AE$4,COUNTBLANK(AD21)=0),1,AB21)</f>
        <v>-1</v>
      </c>
      <c r="AH21" s="39">
        <f>IF(OR(AE21&lt;$AE$4, AND(COUNTBLANK(AD21)=0, AE21&gt;$G$2)),ABS($AE$4-AD21),AC21)</f>
        <v>6.9444444444444448E-2</v>
      </c>
      <c r="AI21" s="55"/>
      <c r="AJ21" s="31">
        <f>IF(AND(AI21&gt;$F$2, AH21&lt;$G$2),AI21+AH21*AG21, $E$2)</f>
        <v>6.9444444444444448E-2</v>
      </c>
      <c r="AK21" s="48"/>
      <c r="AL21" s="18">
        <f>IF(AND(AI21&lt;$AJ$4,COUNTBLANK(AI21)=0),1,AG21)</f>
        <v>-1</v>
      </c>
      <c r="AM21" s="39">
        <f>IF(OR(AJ21&lt;$AJ$4, AND(COUNTBLANK(AI21)=0, AJ21&gt;$G$2)),ABS($AJ$4-AI21),AH21)</f>
        <v>6.9444444444444448E-2</v>
      </c>
      <c r="AN21" s="55"/>
      <c r="AO21" s="31">
        <f>IF(AND(AN21&gt;$F$2, AM21&lt;$G$2),AN21+AM21*AL21, $E$2)</f>
        <v>6.9444444444444448E-2</v>
      </c>
      <c r="AP21" s="48"/>
      <c r="AQ21" s="18">
        <f>IF(AND(AN21&lt;$AO$4,COUNTBLANK(AN21)=0),1,AL21)</f>
        <v>-1</v>
      </c>
      <c r="AR21" s="39">
        <f>IF(OR(AO21&lt;$AO$4, AND(COUNTBLANK(AN21)=0, AO21&gt;$G$2)),ABS($AO$4-AN21),AM21)</f>
        <v>6.9444444444444448E-2</v>
      </c>
      <c r="AS21" s="55"/>
      <c r="AT21" s="31">
        <f>IF(AND(AS21&gt;$F$2, AR21&lt;$G$2),AS21+AR21*AQ21, $E$2)</f>
        <v>6.9444444444444448E-2</v>
      </c>
      <c r="AU21" s="48"/>
      <c r="AV21" s="18">
        <f>IF(AND(AS21&lt;$AT$4,COUNTBLANK(AS21)=0),1,AQ21)</f>
        <v>-1</v>
      </c>
      <c r="AW21" s="39">
        <f>IF(OR(AT21&lt;$AT$4, AND(COUNTBLANK(AS21)=0, AT21&gt;$G$2)),ABS($AT$4-AS21),AR21)</f>
        <v>6.9444444444444448E-2</v>
      </c>
      <c r="AX21" s="54"/>
      <c r="AY21" s="31">
        <f>IF(AND(AX21&gt;$F$2, AW21&lt;$G$2),AX21+AW21*AV21, $E$2)</f>
        <v>6.9444444444444448E-2</v>
      </c>
      <c r="AZ21" s="48"/>
      <c r="BA21" s="18">
        <f>IF(AND(AX21&lt;$AY$4,COUNTBLANK(AX21)=0),1,AV21)</f>
        <v>-1</v>
      </c>
      <c r="BB21" s="39">
        <f>IF(OR(AY21&lt;$AY$4, AND(COUNTBLANK(AX21)=0, AY21&gt;$G$2)),ABS($AY$4-AX21),AW21)</f>
        <v>6.9444444444444448E-2</v>
      </c>
      <c r="BC21" s="54">
        <v>1.9282407407407408E-2</v>
      </c>
      <c r="BD21" s="31">
        <f>IF(AND(BC21&gt;$F$2, BB21&lt;$G$2),BC21+BB21*BA21, $E$2)</f>
        <v>6.9444444444444448E-2</v>
      </c>
      <c r="BE21" s="63"/>
      <c r="BF21" s="43">
        <f>COUNTA(B21,E21,J21,O21,T21,Y21,AD21,AI21,AN21,AS21,AX21,BC21)</f>
        <v>1</v>
      </c>
      <c r="BG21" s="21">
        <f>COUNT(G21, L21, Q21, V21, AA21, AF21, AK21, AP21, AU21, AZ21, BE21)</f>
        <v>0</v>
      </c>
      <c r="BH21" s="22">
        <f>SUM(G21,L21,Q21,V21,AA21,AF21,AK21,AP21,AU21,AZ21,BE21)</f>
        <v>0</v>
      </c>
      <c r="BI21" s="23">
        <v>0</v>
      </c>
      <c r="BJ21" s="70" t="s">
        <v>23</v>
      </c>
    </row>
    <row r="22" spans="1:62" s="2" customFormat="1">
      <c r="A22" s="70" t="s">
        <v>59</v>
      </c>
      <c r="B22" s="54"/>
      <c r="C22" s="18">
        <f>IF(OR(B22&gt;$D$4, COUNTBLANK(B22)=1), -1, 1)</f>
        <v>-1</v>
      </c>
      <c r="D22" s="39">
        <f>IF(COUNTBLANK(B22) = 0, ABS($D$4-B22), $E$2)</f>
        <v>6.9444444444444448E-2</v>
      </c>
      <c r="E22" s="54">
        <v>1.849537037037037E-2</v>
      </c>
      <c r="F22" s="31">
        <f>IF(AND(E22&gt;$F$2, D22&lt;$G$2),E22+D22*C22, $E$2)</f>
        <v>6.9444444444444448E-2</v>
      </c>
      <c r="G22" s="48"/>
      <c r="H22" s="18">
        <f>IF(AND(E22&lt;$F$4,COUNTBLANK(E22)=0),1,C22)</f>
        <v>-1</v>
      </c>
      <c r="I22" s="39">
        <f>IF(OR(F22&lt;$F$4, AND(COUNTBLANK(E22)=0, F22&gt;$G$2)),ABS($F$4-E22),D22)</f>
        <v>1.1342592592592585E-3</v>
      </c>
      <c r="J22" s="62"/>
      <c r="K22" s="31">
        <f>IF(AND(J22&gt;$F$2, I22&lt;$G$2),J22+I22*H22, $E$2)</f>
        <v>6.9444444444444448E-2</v>
      </c>
      <c r="L22" s="48"/>
      <c r="M22" s="18">
        <f>IF(AND(J22&lt;$K$4,COUNTBLANK(J22)=0),1,H22)</f>
        <v>-1</v>
      </c>
      <c r="N22" s="39">
        <f>IF(OR(K22&lt;$K$4, AND(COUNTBLANK(J22)=0, K22&gt;$G$2)),ABS($K$4-J22),I22)</f>
        <v>1.1342592592592585E-3</v>
      </c>
      <c r="O22" s="62"/>
      <c r="P22" s="31">
        <f>IF(AND(O22&gt;$F$2, N22&lt;$G$2),O22+N22*M22, $E$2)</f>
        <v>6.9444444444444448E-2</v>
      </c>
      <c r="Q22" s="48"/>
      <c r="R22" s="18">
        <f>IF(AND(O22&lt;$P$4,COUNTBLANK(O22)=0),1,M22)</f>
        <v>-1</v>
      </c>
      <c r="S22" s="39">
        <f>IF(OR(P22&lt;$P$4, AND(COUNTBLANK(O22)=0, P22&gt;$G$2)),ABS($P$4-O22),N22)</f>
        <v>1.1342592592592585E-3</v>
      </c>
      <c r="T22" s="62"/>
      <c r="U22" s="31">
        <f>IF(AND(T22&gt;$F$2, S22&lt;$G$2),T22+S22*R22, $E$2)</f>
        <v>6.9444444444444448E-2</v>
      </c>
      <c r="V22" s="48"/>
      <c r="W22" s="18">
        <f>IF(AND(T22&lt;$U$4,COUNTBLANK(T22)=0),1,R22)</f>
        <v>-1</v>
      </c>
      <c r="X22" s="39">
        <f>IF(OR(U22&lt;$U$4, AND(COUNTBLANK(T22)=0, U22&gt;$G$2)),ABS($U$4-T22),S22)</f>
        <v>1.1342592592592585E-3</v>
      </c>
      <c r="Y22" s="62"/>
      <c r="Z22" s="31">
        <f>IF(AND(Y22&gt;$F$2, X22&lt;$G$2),Y22+X22*W22, $E$2)</f>
        <v>6.9444444444444448E-2</v>
      </c>
      <c r="AA22" s="48"/>
      <c r="AB22" s="18">
        <f>IF(AND(Y22&lt;$Z$4,COUNTBLANK(Y22)=0),1,W22)</f>
        <v>-1</v>
      </c>
      <c r="AC22" s="39">
        <f>IF(OR(Z22&lt;$Z$4, AND(COUNTBLANK(Y22)=0, Z22&gt;$G$2)),ABS($Z$4-Y22),X22)</f>
        <v>1.1342592592592585E-3</v>
      </c>
      <c r="AD22" s="54"/>
      <c r="AE22" s="31">
        <f>IF(AND(AD22&gt;$F$2, AC22&lt;$G$2),AD22+AC22*AB22, $E$2)</f>
        <v>6.9444444444444448E-2</v>
      </c>
      <c r="AF22" s="48"/>
      <c r="AG22" s="18">
        <f>IF(AND(AD22&lt;$AE$4,COUNTBLANK(AD22)=0),1,AB22)</f>
        <v>-1</v>
      </c>
      <c r="AH22" s="39">
        <f>IF(OR(AE22&lt;$AE$4, AND(COUNTBLANK(AD22)=0, AE22&gt;$G$2)),ABS($AE$4-AD22),AC22)</f>
        <v>1.1342592592592585E-3</v>
      </c>
      <c r="AI22" s="62"/>
      <c r="AJ22" s="31">
        <f>IF(AND(AI22&gt;$F$2, AH22&lt;$G$2),AI22+AH22*AG22, $E$2)</f>
        <v>6.9444444444444448E-2</v>
      </c>
      <c r="AK22" s="48"/>
      <c r="AL22" s="18">
        <f>IF(AND(AI22&lt;$AJ$4,COUNTBLANK(AI22)=0),1,AG22)</f>
        <v>-1</v>
      </c>
      <c r="AM22" s="39">
        <f>IF(OR(AJ22&lt;$AJ$4, AND(COUNTBLANK(AI22)=0, AJ22&gt;$G$2)),ABS($AJ$4-AI22),AH22)</f>
        <v>1.1342592592592585E-3</v>
      </c>
      <c r="AN22" s="54"/>
      <c r="AO22" s="31">
        <f>IF(AND(AN22&gt;$F$2, AM22&lt;$G$2),AN22+AM22*AL22, $E$2)</f>
        <v>6.9444444444444448E-2</v>
      </c>
      <c r="AP22" s="48"/>
      <c r="AQ22" s="18">
        <f>IF(AND(AN22&lt;$AO$4,COUNTBLANK(AN22)=0),1,AL22)</f>
        <v>-1</v>
      </c>
      <c r="AR22" s="39">
        <f>IF(OR(AO22&lt;$AO$4, AND(COUNTBLANK(AN22)=0, AO22&gt;$G$2)),ABS($AO$4-AN22),AM22)</f>
        <v>1.1342592592592585E-3</v>
      </c>
      <c r="AS22" s="62"/>
      <c r="AT22" s="31">
        <f>IF(AND(AS22&gt;$F$2, AR22&lt;$G$2),AS22+AR22*AQ22, $E$2)</f>
        <v>6.9444444444444448E-2</v>
      </c>
      <c r="AU22" s="48"/>
      <c r="AV22" s="18">
        <f>IF(AND(AS22&lt;$AT$4,COUNTBLANK(AS22)=0),1,AQ22)</f>
        <v>-1</v>
      </c>
      <c r="AW22" s="39">
        <f>IF(OR(AT22&lt;$AT$4, AND(COUNTBLANK(AS22)=0, AT22&gt;$G$2)),ABS($AT$4-AS22),AR22)</f>
        <v>1.1342592592592585E-3</v>
      </c>
      <c r="AX22" s="62"/>
      <c r="AY22" s="31">
        <f>IF(AND(AX22&gt;$F$2, AW22&lt;$G$2),AX22+AW22*AV22, $E$2)</f>
        <v>6.9444444444444448E-2</v>
      </c>
      <c r="AZ22" s="48"/>
      <c r="BA22" s="18">
        <f>IF(AND(AX22&lt;$AY$4,COUNTBLANK(AX22)=0),1,AV22)</f>
        <v>-1</v>
      </c>
      <c r="BB22" s="39">
        <f>IF(OR(AY22&lt;$AY$4, AND(COUNTBLANK(AX22)=0, AY22&gt;$G$2)),ABS($AY$4-AX22),AW22)</f>
        <v>1.1342592592592585E-3</v>
      </c>
      <c r="BC22" s="62"/>
      <c r="BD22" s="31">
        <f>IF(AND(BC22&gt;$F$2, BB22&lt;$G$2),BC22+BB22*BA22, $E$2)</f>
        <v>6.9444444444444448E-2</v>
      </c>
      <c r="BE22" s="44"/>
      <c r="BF22" s="43">
        <f>COUNTA(B22,E22,J22,O22,T22,Y22,AD22,AI22,AN22,AS22,AX22,BC22)</f>
        <v>1</v>
      </c>
      <c r="BG22" s="21">
        <f>COUNT(G22, L22, Q22, V22, AA22, AF22, AK22, AP22, AU22, AZ22, BE22)</f>
        <v>0</v>
      </c>
      <c r="BH22" s="22">
        <f>SUM(G22,L22,Q22,V22,AA22,AF22,AK22,AP22,AU22,AZ22,BE22)</f>
        <v>0</v>
      </c>
      <c r="BI22" s="23">
        <v>0</v>
      </c>
      <c r="BJ22" s="70" t="s">
        <v>59</v>
      </c>
    </row>
    <row r="23" spans="1:62" s="2" customFormat="1">
      <c r="A23" s="70" t="s">
        <v>54</v>
      </c>
      <c r="B23" s="54"/>
      <c r="C23" s="18">
        <f>IF(OR(B23&gt;$D$4, COUNTBLANK(B23)=1), -1, 1)</f>
        <v>-1</v>
      </c>
      <c r="D23" s="39">
        <f>IF(COUNTBLANK(B23) = 0, ABS($D$4-B23), $E$2)</f>
        <v>6.9444444444444448E-2</v>
      </c>
      <c r="E23" s="62">
        <v>1.6099537037037037E-2</v>
      </c>
      <c r="F23" s="31">
        <f>IF(AND(E23&gt;$F$2, D23&lt;$G$2),E23+D23*C23, $E$2)</f>
        <v>6.9444444444444448E-2</v>
      </c>
      <c r="G23" s="48"/>
      <c r="H23" s="18">
        <f>IF(AND(E23&lt;$F$4,COUNTBLANK(E23)=0),1,C23)</f>
        <v>1</v>
      </c>
      <c r="I23" s="39">
        <f>IF(OR(F23&lt;$F$4, AND(COUNTBLANK(E23)=0, F23&gt;$G$2)),ABS($F$4-E23),D23)</f>
        <v>1.2615740740740747E-3</v>
      </c>
      <c r="J23" s="76"/>
      <c r="K23" s="31">
        <f>IF(AND(J23&gt;$F$2, I23&lt;$G$2),J23+I23*H23, $E$2)</f>
        <v>6.9444444444444448E-2</v>
      </c>
      <c r="L23" s="48"/>
      <c r="M23" s="18">
        <f>IF(AND(J23&lt;$K$4,COUNTBLANK(J23)=0),1,H23)</f>
        <v>1</v>
      </c>
      <c r="N23" s="39">
        <f>IF(OR(K23&lt;$K$4, AND(COUNTBLANK(J23)=0, K23&gt;$G$2)),ABS($K$4-J23),I23)</f>
        <v>1.2615740740740747E-3</v>
      </c>
      <c r="O23" s="76"/>
      <c r="P23" s="31">
        <f>IF(AND(O23&gt;$F$2, N23&lt;$G$2),O23+N23*M23, $E$2)</f>
        <v>6.9444444444444448E-2</v>
      </c>
      <c r="Q23" s="48"/>
      <c r="R23" s="18">
        <f>IF(AND(O23&lt;$P$4,COUNTBLANK(O23)=0),1,M23)</f>
        <v>1</v>
      </c>
      <c r="S23" s="39">
        <f>IF(OR(P23&lt;$P$4, AND(COUNTBLANK(O23)=0, P23&gt;$G$2)),ABS($P$4-O23),N23)</f>
        <v>1.2615740740740747E-3</v>
      </c>
      <c r="T23" s="76"/>
      <c r="U23" s="31">
        <f>IF(AND(T23&gt;$F$2, S23&lt;$G$2),T23+S23*R23, $E$2)</f>
        <v>6.9444444444444448E-2</v>
      </c>
      <c r="V23" s="48"/>
      <c r="W23" s="18">
        <f>IF(AND(T23&lt;$U$4,COUNTBLANK(T23)=0),1,R23)</f>
        <v>1</v>
      </c>
      <c r="X23" s="39">
        <f>IF(OR(U23&lt;$U$4, AND(COUNTBLANK(T23)=0, U23&gt;$G$2)),ABS($U$4-T23),S23)</f>
        <v>1.2615740740740747E-3</v>
      </c>
      <c r="Y23" s="54"/>
      <c r="Z23" s="31">
        <f>IF(AND(Y23&gt;$F$2, X23&lt;$G$2),Y23+X23*W23, $E$2)</f>
        <v>6.9444444444444448E-2</v>
      </c>
      <c r="AA23" s="48"/>
      <c r="AB23" s="18">
        <f>IF(AND(Y23&lt;$Z$4,COUNTBLANK(Y23)=0),1,W23)</f>
        <v>1</v>
      </c>
      <c r="AC23" s="39">
        <f>IF(OR(Z23&lt;$Z$4, AND(COUNTBLANK(Y23)=0, Z23&gt;$G$2)),ABS($Z$4-Y23),X23)</f>
        <v>1.2615740740740747E-3</v>
      </c>
      <c r="AD23" s="54"/>
      <c r="AE23" s="31">
        <f>IF(AND(AD23&gt;$F$2, AC23&lt;$G$2),AD23+AC23*AB23, $E$2)</f>
        <v>6.9444444444444448E-2</v>
      </c>
      <c r="AF23" s="48"/>
      <c r="AG23" s="18">
        <f>IF(AND(AD23&lt;$AE$4,COUNTBLANK(AD23)=0),1,AB23)</f>
        <v>1</v>
      </c>
      <c r="AH23" s="39">
        <f>IF(OR(AE23&lt;$AE$4, AND(COUNTBLANK(AD23)=0, AE23&gt;$G$2)),ABS($AE$4-AD23),AC23)</f>
        <v>1.2615740740740747E-3</v>
      </c>
      <c r="AI23" s="62"/>
      <c r="AJ23" s="31">
        <f>IF(AND(AI23&gt;$F$2, AH23&lt;$G$2),AI23+AH23*AG23, $E$2)</f>
        <v>6.9444444444444448E-2</v>
      </c>
      <c r="AK23" s="48"/>
      <c r="AL23" s="18">
        <f>IF(AND(AI23&lt;$AJ$4,COUNTBLANK(AI23)=0),1,AG23)</f>
        <v>1</v>
      </c>
      <c r="AM23" s="39">
        <f>IF(OR(AJ23&lt;$AJ$4, AND(COUNTBLANK(AI23)=0, AJ23&gt;$G$2)),ABS($AJ$4-AI23),AH23)</f>
        <v>1.2615740740740747E-3</v>
      </c>
      <c r="AN23" s="62"/>
      <c r="AO23" s="31">
        <f>IF(AND(AN23&gt;$F$2, AM23&lt;$G$2),AN23+AM23*AL23, $E$2)</f>
        <v>6.9444444444444448E-2</v>
      </c>
      <c r="AP23" s="48"/>
      <c r="AQ23" s="18">
        <f>IF(AND(AN23&lt;$AO$4,COUNTBLANK(AN23)=0),1,AL23)</f>
        <v>1</v>
      </c>
      <c r="AR23" s="39">
        <f>IF(OR(AO23&lt;$AO$4, AND(COUNTBLANK(AN23)=0, AO23&gt;$G$2)),ABS($AO$4-AN23),AM23)</f>
        <v>1.2615740740740747E-3</v>
      </c>
      <c r="AS23" s="54"/>
      <c r="AT23" s="31">
        <f>IF(AND(AS23&gt;$F$2, AR23&lt;$G$2),AS23+AR23*AQ23, $E$2)</f>
        <v>6.9444444444444448E-2</v>
      </c>
      <c r="AU23" s="48"/>
      <c r="AV23" s="18">
        <f>IF(AND(AS23&lt;$AT$4,COUNTBLANK(AS23)=0),1,AQ23)</f>
        <v>1</v>
      </c>
      <c r="AW23" s="39">
        <f>IF(OR(AT23&lt;$AT$4, AND(COUNTBLANK(AS23)=0, AT23&gt;$G$2)),ABS($AT$4-AS23),AR23)</f>
        <v>1.2615740740740747E-3</v>
      </c>
      <c r="AX23" s="54"/>
      <c r="AY23" s="31">
        <f>IF(AND(AX23&gt;$F$2, AW23&lt;$G$2),AX23+AW23*AV23, $E$2)</f>
        <v>6.9444444444444448E-2</v>
      </c>
      <c r="AZ23" s="48"/>
      <c r="BA23" s="18">
        <f>IF(AND(AX23&lt;$AY$4,COUNTBLANK(AX23)=0),1,AV23)</f>
        <v>1</v>
      </c>
      <c r="BB23" s="39">
        <f>IF(OR(AY23&lt;$AY$4, AND(COUNTBLANK(AX23)=0, AY23&gt;$G$2)),ABS($AY$4-AX23),AW23)</f>
        <v>1.2615740740740747E-3</v>
      </c>
      <c r="BC23" s="54"/>
      <c r="BD23" s="31">
        <f>IF(AND(BC23&gt;$F$2, BB23&lt;$G$2),BC23+BB23*BA23, $E$2)</f>
        <v>6.9444444444444448E-2</v>
      </c>
      <c r="BE23" s="63"/>
      <c r="BF23" s="43">
        <f>COUNTA(B23,E23,J23,O23,T23,Y23,AD23,AI23,AN23,AS23,AX23,BC23)</f>
        <v>1</v>
      </c>
      <c r="BG23" s="21">
        <f>COUNT(G23, L23, Q23, V23, AA23, AF23, AK23, AP23, AU23, AZ23, BE23)</f>
        <v>0</v>
      </c>
      <c r="BH23" s="22">
        <f>SUM(G23,L23,Q23,V23,AA23,AF23,AK23,AP23,AU23,AZ23,BE23)</f>
        <v>0</v>
      </c>
      <c r="BI23" s="23">
        <v>0</v>
      </c>
      <c r="BJ23" s="70" t="s">
        <v>54</v>
      </c>
    </row>
    <row r="24" spans="1:62" s="2" customFormat="1">
      <c r="A24" s="70" t="s">
        <v>50</v>
      </c>
      <c r="B24" s="55"/>
      <c r="C24" s="18">
        <f>IF(OR(B24&gt;$D$4, COUNTBLANK(B24)=1), -1, 1)</f>
        <v>-1</v>
      </c>
      <c r="D24" s="39">
        <f>IF(COUNTBLANK(B24) = 0, ABS($D$4-B24), $E$2)</f>
        <v>6.9444444444444448E-2</v>
      </c>
      <c r="E24" s="55"/>
      <c r="F24" s="31">
        <f>IF(AND(E24&gt;$F$2, D24&lt;$G$2),E24+D24*C24, $E$2)</f>
        <v>6.9444444444444448E-2</v>
      </c>
      <c r="G24" s="48"/>
      <c r="H24" s="18">
        <f>IF(AND(E24&lt;$F$4,COUNTBLANK(E24)=0),1,C24)</f>
        <v>-1</v>
      </c>
      <c r="I24" s="39">
        <f>IF(OR(F24&lt;$F$4, AND(COUNTBLANK(E24)=0, F24&gt;$G$2)),ABS($F$4-E24),D24)</f>
        <v>6.9444444444444448E-2</v>
      </c>
      <c r="J24" s="55"/>
      <c r="K24" s="31">
        <f>IF(AND(J24&gt;$F$2, I24&lt;$G$2),J24+I24*H24, $E$2)</f>
        <v>6.9444444444444448E-2</v>
      </c>
      <c r="L24" s="48"/>
      <c r="M24" s="18">
        <f>IF(AND(J24&lt;$K$4,COUNTBLANK(J24)=0),1,H24)</f>
        <v>-1</v>
      </c>
      <c r="N24" s="39">
        <f>IF(OR(K24&lt;$K$4, AND(COUNTBLANK(J24)=0, K24&gt;$G$2)),ABS($K$4-J24),I24)</f>
        <v>6.9444444444444448E-2</v>
      </c>
      <c r="O24" s="55"/>
      <c r="P24" s="31">
        <f>IF(AND(O24&gt;$F$2, N24&lt;$G$2),O24+N24*M24, $E$2)</f>
        <v>6.9444444444444448E-2</v>
      </c>
      <c r="Q24" s="48"/>
      <c r="R24" s="18">
        <f>IF(AND(O24&lt;$P$4,COUNTBLANK(O24)=0),1,M24)</f>
        <v>-1</v>
      </c>
      <c r="S24" s="39">
        <f>IF(OR(P24&lt;$P$4, AND(COUNTBLANK(O24)=0, P24&gt;$G$2)),ABS($P$4-O24),N24)</f>
        <v>6.9444444444444448E-2</v>
      </c>
      <c r="T24" s="55"/>
      <c r="U24" s="31">
        <f>IF(AND(T24&gt;$F$2, S24&lt;$G$2),T24+S24*R24, $E$2)</f>
        <v>6.9444444444444448E-2</v>
      </c>
      <c r="V24" s="48"/>
      <c r="W24" s="18">
        <f>IF(AND(T24&lt;$U$4,COUNTBLANK(T24)=0),1,R24)</f>
        <v>-1</v>
      </c>
      <c r="X24" s="39">
        <f>IF(OR(U24&lt;$U$4, AND(COUNTBLANK(T24)=0, U24&gt;$G$2)),ABS($U$4-T24),S24)</f>
        <v>6.9444444444444448E-2</v>
      </c>
      <c r="Y24" s="55"/>
      <c r="Z24" s="31">
        <f>IF(AND(Y24&gt;$F$2, X24&lt;$G$2),Y24+X24*W24, $E$2)</f>
        <v>6.9444444444444448E-2</v>
      </c>
      <c r="AA24" s="48"/>
      <c r="AB24" s="18">
        <f>IF(AND(Y24&lt;$Z$4,COUNTBLANK(Y24)=0),1,W24)</f>
        <v>-1</v>
      </c>
      <c r="AC24" s="39">
        <f>IF(OR(Z24&lt;$Z$4, AND(COUNTBLANK(Y24)=0, Z24&gt;$G$2)),ABS($Z$4-Y24),X24)</f>
        <v>6.9444444444444448E-2</v>
      </c>
      <c r="AD24" s="55"/>
      <c r="AE24" s="31">
        <f>IF(AND(AD24&gt;$F$2, AC24&lt;$G$2),AD24+AC24*AB24, $E$2)</f>
        <v>6.9444444444444448E-2</v>
      </c>
      <c r="AF24" s="48"/>
      <c r="AG24" s="18">
        <f>IF(AND(AD24&lt;$AE$4,COUNTBLANK(AD24)=0),1,AB24)</f>
        <v>-1</v>
      </c>
      <c r="AH24" s="39">
        <f>IF(OR(AE24&lt;$AE$4, AND(COUNTBLANK(AD24)=0, AE24&gt;$G$2)),ABS($AE$4-AD24),AC24)</f>
        <v>6.9444444444444448E-2</v>
      </c>
      <c r="AI24" s="55"/>
      <c r="AJ24" s="31">
        <f>IF(AND(AI24&gt;$F$2, AH24&lt;$G$2),AI24+AH24*AG24, $E$2)</f>
        <v>6.9444444444444448E-2</v>
      </c>
      <c r="AK24" s="48"/>
      <c r="AL24" s="18">
        <f>IF(AND(AI24&lt;$AJ$4,COUNTBLANK(AI24)=0),1,AG24)</f>
        <v>-1</v>
      </c>
      <c r="AM24" s="39">
        <f>IF(OR(AJ24&lt;$AJ$4, AND(COUNTBLANK(AI24)=0, AJ24&gt;$G$2)),ABS($AJ$4-AI24),AH24)</f>
        <v>6.9444444444444448E-2</v>
      </c>
      <c r="AN24" s="54">
        <v>1.5138888888888886E-2</v>
      </c>
      <c r="AO24" s="31">
        <f>IF(AND(AN24&gt;$F$2, AM24&lt;$G$2),AN24+AM24*AL24, $E$2)</f>
        <v>6.9444444444444448E-2</v>
      </c>
      <c r="AP24" s="48"/>
      <c r="AQ24" s="18">
        <f>IF(AND(AN24&lt;$AO$4,COUNTBLANK(AN24)=0),1,AL24)</f>
        <v>1</v>
      </c>
      <c r="AR24" s="39">
        <f>IF(OR(AO24&lt;$AO$4, AND(COUNTBLANK(AN24)=0, AO24&gt;$G$2)),ABS($AO$4-AN24),AM24)</f>
        <v>2.2222222222222261E-3</v>
      </c>
      <c r="AS24" s="55"/>
      <c r="AT24" s="31">
        <f>IF(AND(AS24&gt;$F$2, AR24&lt;$G$2),AS24+AR24*AQ24, $E$2)</f>
        <v>6.9444444444444448E-2</v>
      </c>
      <c r="AU24" s="48"/>
      <c r="AV24" s="18">
        <f>IF(AND(AS24&lt;$AT$4,COUNTBLANK(AS24)=0),1,AQ24)</f>
        <v>1</v>
      </c>
      <c r="AW24" s="39">
        <f>IF(OR(AT24&lt;$AT$4, AND(COUNTBLANK(AS24)=0, AT24&gt;$G$2)),ABS($AT$4-AS24),AR24)</f>
        <v>2.2222222222222261E-3</v>
      </c>
      <c r="AX24" s="55"/>
      <c r="AY24" s="31">
        <f>IF(AND(AX24&gt;$F$2, AW24&lt;$G$2),AX24+AW24*AV24, $E$2)</f>
        <v>6.9444444444444448E-2</v>
      </c>
      <c r="AZ24" s="48"/>
      <c r="BA24" s="18">
        <f>IF(AND(AX24&lt;$AY$4,COUNTBLANK(AX24)=0),1,AV24)</f>
        <v>1</v>
      </c>
      <c r="BB24" s="39">
        <f>IF(OR(AY24&lt;$AY$4, AND(COUNTBLANK(AX24)=0, AY24&gt;$G$2)),ABS($AY$4-AX24),AW24)</f>
        <v>2.2222222222222261E-3</v>
      </c>
      <c r="BC24" s="55"/>
      <c r="BD24" s="31">
        <f>IF(AND(BC24&gt;$F$2, BB24&lt;$G$2),BC24+BB24*BA24, $E$2)</f>
        <v>6.9444444444444448E-2</v>
      </c>
      <c r="BE24" s="45"/>
      <c r="BF24" s="43">
        <f>COUNTA(B24,E24,J24,O24,T24,Y24,AD24,AI24,AN24,AS24,AX24,BC24)</f>
        <v>1</v>
      </c>
      <c r="BG24" s="21">
        <f>COUNT(G24, L24, Q24, V24, AA24, AF24, AK24, AP24, AU24, AZ24, BE24)</f>
        <v>0</v>
      </c>
      <c r="BH24" s="22">
        <f>SUM(G24,L24,Q24,V24,AA24,AF24,AK24,AP24,AU24,AZ24,BE24)</f>
        <v>0</v>
      </c>
      <c r="BI24" s="23">
        <v>0</v>
      </c>
      <c r="BJ24" s="70" t="s">
        <v>50</v>
      </c>
    </row>
    <row r="25" spans="1:62" s="2" customFormat="1">
      <c r="A25" s="70" t="s">
        <v>43</v>
      </c>
      <c r="B25" s="56">
        <v>1.78587962962963E-2</v>
      </c>
      <c r="C25" s="18">
        <f>IF(OR(B25&gt;$D$4, COUNTBLANK(B25)=1), -1, 1)</f>
        <v>-1</v>
      </c>
      <c r="D25" s="39">
        <f>IF(COUNTBLANK(B25) = 0, ABS($D$4-B25), $E$2)</f>
        <v>4.9768518518518781E-4</v>
      </c>
      <c r="E25" s="62"/>
      <c r="F25" s="31">
        <f>IF(AND(E25&gt;$F$2, D25&lt;$G$2),E25+D25*C25, $E$2)</f>
        <v>6.9444444444444448E-2</v>
      </c>
      <c r="G25" s="32"/>
      <c r="H25" s="18">
        <f>IF(AND(E25&lt;$F$4,COUNTBLANK(E25)=0),1,C25)</f>
        <v>-1</v>
      </c>
      <c r="I25" s="39">
        <f>IF(OR(F25&lt;$F$4, AND(COUNTBLANK(E25)=0, F25&gt;$G$2)),ABS($F$4-E25),D25)</f>
        <v>4.9768518518518781E-4</v>
      </c>
      <c r="J25" s="62"/>
      <c r="K25" s="31">
        <f>IF(AND(J25&gt;$F$2, I25&lt;$G$2),J25+I25*H25, $E$2)</f>
        <v>6.9444444444444448E-2</v>
      </c>
      <c r="L25" s="48"/>
      <c r="M25" s="18">
        <f>IF(AND(J25&lt;$K$4,COUNTBLANK(J25)=0),1,H25)</f>
        <v>-1</v>
      </c>
      <c r="N25" s="39">
        <f>IF(OR(K25&lt;$K$4, AND(COUNTBLANK(J25)=0, K25&gt;$G$2)),ABS($K$4-J25),I25)</f>
        <v>4.9768518518518781E-4</v>
      </c>
      <c r="O25" s="54"/>
      <c r="P25" s="31">
        <f>IF(AND(O25&gt;$F$2, N25&lt;$G$2),O25+N25*M25, $E$2)</f>
        <v>6.9444444444444448E-2</v>
      </c>
      <c r="Q25" s="48"/>
      <c r="R25" s="18">
        <f>IF(AND(O25&lt;$P$4,COUNTBLANK(O25)=0),1,M25)</f>
        <v>-1</v>
      </c>
      <c r="S25" s="39">
        <f>IF(OR(P25&lt;$P$4, AND(COUNTBLANK(O25)=0, P25&gt;$G$2)),ABS($P$4-O25),N25)</f>
        <v>4.9768518518518781E-4</v>
      </c>
      <c r="T25" s="62"/>
      <c r="U25" s="31">
        <f>IF(AND(T25&gt;$F$2, S25&lt;$G$2),T25+S25*R25, $E$2)</f>
        <v>6.9444444444444448E-2</v>
      </c>
      <c r="V25" s="48"/>
      <c r="W25" s="18">
        <f>IF(AND(T25&lt;$U$4,COUNTBLANK(T25)=0),1,R25)</f>
        <v>-1</v>
      </c>
      <c r="X25" s="39">
        <f>IF(OR(U25&lt;$U$4, AND(COUNTBLANK(T25)=0, U25&gt;$G$2)),ABS($U$4-T25),S25)</f>
        <v>4.9768518518518781E-4</v>
      </c>
      <c r="Y25" s="54"/>
      <c r="Z25" s="31">
        <f>IF(AND(Y25&gt;$F$2, X25&lt;$G$2),Y25+X25*W25, $E$2)</f>
        <v>6.9444444444444448E-2</v>
      </c>
      <c r="AA25" s="48"/>
      <c r="AB25" s="18">
        <f>IF(AND(Y25&lt;$Z$4,COUNTBLANK(Y25)=0),1,W25)</f>
        <v>-1</v>
      </c>
      <c r="AC25" s="39">
        <f>IF(OR(Z25&lt;$Z$4, AND(COUNTBLANK(Y25)=0, Z25&gt;$G$2)),ABS($Z$4-Y25),X25)</f>
        <v>4.9768518518518781E-4</v>
      </c>
      <c r="AD25" s="54"/>
      <c r="AE25" s="31">
        <f>IF(AND(AD25&gt;$F$2, AC25&lt;$G$2),AD25+AC25*AB25, $E$2)</f>
        <v>6.9444444444444448E-2</v>
      </c>
      <c r="AF25" s="48"/>
      <c r="AG25" s="18">
        <f>IF(AND(AD25&lt;$AE$4,COUNTBLANK(AD25)=0),1,AB25)</f>
        <v>-1</v>
      </c>
      <c r="AH25" s="39">
        <f>IF(OR(AE25&lt;$AE$4, AND(COUNTBLANK(AD25)=0, AE25&gt;$G$2)),ABS($AE$4-AD25),AC25)</f>
        <v>4.9768518518518781E-4</v>
      </c>
      <c r="AI25" s="54"/>
      <c r="AJ25" s="31">
        <f>IF(AND(AI25&gt;$F$2, AH25&lt;$G$2),AI25+AH25*AG25, $E$2)</f>
        <v>6.9444444444444448E-2</v>
      </c>
      <c r="AK25" s="48"/>
      <c r="AL25" s="18">
        <f>IF(AND(AI25&lt;$AJ$4,COUNTBLANK(AI25)=0),1,AG25)</f>
        <v>-1</v>
      </c>
      <c r="AM25" s="39">
        <f>IF(OR(AJ25&lt;$AJ$4, AND(COUNTBLANK(AI25)=0, AJ25&gt;$G$2)),ABS($AJ$4-AI25),AH25)</f>
        <v>4.9768518518518781E-4</v>
      </c>
      <c r="AN25" s="54"/>
      <c r="AO25" s="31">
        <f>IF(AND(AN25&gt;$F$2, AM25&lt;$G$2),AN25+AM25*AL25, $E$2)</f>
        <v>6.9444444444444448E-2</v>
      </c>
      <c r="AP25" s="48"/>
      <c r="AQ25" s="18">
        <f>IF(AND(AN25&lt;$AO$4,COUNTBLANK(AN25)=0),1,AL25)</f>
        <v>-1</v>
      </c>
      <c r="AR25" s="39">
        <f>IF(OR(AO25&lt;$AO$4, AND(COUNTBLANK(AN25)=0, AO25&gt;$G$2)),ABS($AO$4-AN25),AM25)</f>
        <v>4.9768518518518781E-4</v>
      </c>
      <c r="AS25" s="54"/>
      <c r="AT25" s="31">
        <f>IF(AND(AS25&gt;$F$2, AR25&lt;$G$2),AS25+AR25*AQ25, $E$2)</f>
        <v>6.9444444444444448E-2</v>
      </c>
      <c r="AU25" s="48"/>
      <c r="AV25" s="18">
        <f>IF(AND(AS25&lt;$AT$4,COUNTBLANK(AS25)=0),1,AQ25)</f>
        <v>-1</v>
      </c>
      <c r="AW25" s="39">
        <f>IF(OR(AT25&lt;$AT$4, AND(COUNTBLANK(AS25)=0, AT25&gt;$G$2)),ABS($AT$4-AS25),AR25)</f>
        <v>4.9768518518518781E-4</v>
      </c>
      <c r="AX25" s="54"/>
      <c r="AY25" s="31">
        <f>IF(AND(AX25&gt;$F$2, AW25&lt;$G$2),AX25+AW25*AV25, $E$2)</f>
        <v>6.9444444444444448E-2</v>
      </c>
      <c r="AZ25" s="48"/>
      <c r="BA25" s="18">
        <f>IF(AND(AX25&lt;$AY$4,COUNTBLANK(AX25)=0),1,AV25)</f>
        <v>-1</v>
      </c>
      <c r="BB25" s="39">
        <f>IF(OR(AY25&lt;$AY$4, AND(COUNTBLANK(AX25)=0, AY25&gt;$G$2)),ABS($AY$4-AX25),AW25)</f>
        <v>4.9768518518518781E-4</v>
      </c>
      <c r="BC25" s="54"/>
      <c r="BD25" s="31">
        <f>IF(AND(BC25&gt;$F$2, BB25&lt;$G$2),BC25+BB25*BA25, $E$2)</f>
        <v>6.9444444444444448E-2</v>
      </c>
      <c r="BE25" s="44"/>
      <c r="BF25" s="43">
        <f>COUNTA(B25,E25,J25,O25,T25,Y25,AD25,AI25,AN25,AS25,AX25,BC25)</f>
        <v>1</v>
      </c>
      <c r="BG25" s="21">
        <f>COUNT(G25, L25, Q25, V25, AA25, AF25, AK25, AP25, AU25, AZ25, BE25)</f>
        <v>0</v>
      </c>
      <c r="BH25" s="22">
        <f>SUM(G25,L25,Q25,V25,AA25,AF25,AK25,AP25,AU25,AZ25,BE25)</f>
        <v>0</v>
      </c>
      <c r="BI25" s="23">
        <v>0</v>
      </c>
      <c r="BJ25" s="70" t="s">
        <v>43</v>
      </c>
    </row>
    <row r="26" spans="1:62">
      <c r="A26" s="93"/>
      <c r="E26" s="14"/>
      <c r="J26" s="14"/>
      <c r="L26" s="2"/>
      <c r="Q26" s="2"/>
      <c r="V26" s="2"/>
      <c r="AA26" s="2"/>
      <c r="AF26" s="2"/>
      <c r="AK26" s="2"/>
      <c r="AN26" s="14"/>
      <c r="AP26" s="2"/>
      <c r="AU26" s="2"/>
      <c r="AZ26" s="2"/>
      <c r="BE26" s="2"/>
    </row>
  </sheetData>
  <sortState ref="A6:BJ25">
    <sortCondition descending="1" ref="BI6:BI25"/>
  </sortState>
  <mergeCells count="24">
    <mergeCell ref="BF5:BH5"/>
    <mergeCell ref="C5:D5"/>
    <mergeCell ref="H5:I5"/>
    <mergeCell ref="M5:N5"/>
    <mergeCell ref="R5:S5"/>
    <mergeCell ref="W5:X5"/>
    <mergeCell ref="AB5:AC5"/>
    <mergeCell ref="AG5:AH5"/>
    <mergeCell ref="AL5:AM5"/>
    <mergeCell ref="AQ5:AR5"/>
    <mergeCell ref="AV5:AW5"/>
    <mergeCell ref="BA5:BB5"/>
    <mergeCell ref="BC3:BH3"/>
    <mergeCell ref="B3:D3"/>
    <mergeCell ref="E3:I3"/>
    <mergeCell ref="J3:N3"/>
    <mergeCell ref="O3:S3"/>
    <mergeCell ref="T3:X3"/>
    <mergeCell ref="Y3:AC3"/>
    <mergeCell ref="AD3:AH3"/>
    <mergeCell ref="AI3:AM3"/>
    <mergeCell ref="AN3:AR3"/>
    <mergeCell ref="AS3:AW3"/>
    <mergeCell ref="AX3:B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8"/>
  <sheetViews>
    <sheetView topLeftCell="A13" zoomScale="110" zoomScaleNormal="110" workbookViewId="0">
      <selection activeCell="A32" sqref="A32:F34"/>
    </sheetView>
  </sheetViews>
  <sheetFormatPr defaultRowHeight="15"/>
  <cols>
    <col min="1" max="1" width="9.140625" style="49"/>
    <col min="2" max="2" width="17.7109375" style="49" customWidth="1"/>
    <col min="3" max="3" width="13.140625" style="49" customWidth="1"/>
    <col min="4" max="4" width="9.140625" style="52"/>
    <col min="5" max="5" width="6.5703125" style="52" customWidth="1"/>
    <col min="6" max="16384" width="9.140625" style="49"/>
  </cols>
  <sheetData>
    <row r="1" spans="1:5">
      <c r="A1" t="s">
        <v>64</v>
      </c>
      <c r="B1"/>
    </row>
    <row r="2" spans="1:5">
      <c r="C2" s="49" t="s">
        <v>17</v>
      </c>
    </row>
    <row r="3" spans="1:5">
      <c r="B3" s="49" t="s">
        <v>0</v>
      </c>
      <c r="C3" s="52" t="s">
        <v>12</v>
      </c>
      <c r="D3" s="52" t="s">
        <v>4</v>
      </c>
      <c r="E3" s="52" t="s">
        <v>5</v>
      </c>
    </row>
    <row r="4" spans="1:5">
      <c r="A4" s="49">
        <v>1</v>
      </c>
      <c r="B4" t="s">
        <v>65</v>
      </c>
      <c r="C4" s="26">
        <v>8</v>
      </c>
      <c r="D4" s="52">
        <v>80</v>
      </c>
      <c r="E4" s="10">
        <v>60</v>
      </c>
    </row>
    <row r="5" spans="1:5">
      <c r="A5" s="49">
        <v>2</v>
      </c>
      <c r="B5" t="s">
        <v>66</v>
      </c>
      <c r="C5" s="26">
        <v>7</v>
      </c>
      <c r="D5" s="52">
        <v>66</v>
      </c>
      <c r="E5" s="10">
        <v>57</v>
      </c>
    </row>
    <row r="6" spans="1:5">
      <c r="A6" s="49">
        <v>3</v>
      </c>
      <c r="B6" t="s">
        <v>67</v>
      </c>
      <c r="C6" s="26">
        <v>7</v>
      </c>
      <c r="D6" s="52">
        <v>60</v>
      </c>
      <c r="E6" s="10">
        <v>53</v>
      </c>
    </row>
    <row r="7" spans="1:5">
      <c r="A7" s="49">
        <v>4</v>
      </c>
      <c r="B7" t="s">
        <v>68</v>
      </c>
      <c r="C7" s="26">
        <v>7</v>
      </c>
      <c r="D7" s="52">
        <v>51</v>
      </c>
      <c r="E7" s="10">
        <v>45</v>
      </c>
    </row>
    <row r="8" spans="1:5">
      <c r="A8" s="49">
        <v>5</v>
      </c>
      <c r="B8" t="s">
        <v>69</v>
      </c>
      <c r="C8" s="26">
        <v>10</v>
      </c>
      <c r="D8" s="52">
        <v>59</v>
      </c>
      <c r="E8" s="10">
        <v>43</v>
      </c>
    </row>
    <row r="9" spans="1:5">
      <c r="A9" s="49">
        <v>6</v>
      </c>
      <c r="B9" t="s">
        <v>70</v>
      </c>
      <c r="C9" s="26">
        <v>7</v>
      </c>
      <c r="D9" s="52">
        <v>42</v>
      </c>
      <c r="E9" s="10">
        <v>38</v>
      </c>
    </row>
    <row r="10" spans="1:5">
      <c r="A10" s="49">
        <v>7</v>
      </c>
      <c r="B10" t="s">
        <v>71</v>
      </c>
      <c r="C10" s="26">
        <v>6</v>
      </c>
      <c r="D10" s="52">
        <v>32</v>
      </c>
      <c r="E10" s="10">
        <v>32</v>
      </c>
    </row>
    <row r="11" spans="1:5">
      <c r="A11" s="49">
        <v>8</v>
      </c>
      <c r="B11" t="s">
        <v>72</v>
      </c>
      <c r="C11" s="26">
        <v>2</v>
      </c>
      <c r="D11" s="52">
        <v>17</v>
      </c>
      <c r="E11" s="10">
        <v>17</v>
      </c>
    </row>
    <row r="12" spans="1:5">
      <c r="A12" s="49">
        <v>8</v>
      </c>
      <c r="B12" t="s">
        <v>73</v>
      </c>
      <c r="C12" s="26">
        <v>4</v>
      </c>
      <c r="D12" s="52">
        <v>17</v>
      </c>
      <c r="E12" s="10">
        <v>17</v>
      </c>
    </row>
    <row r="13" spans="1:5">
      <c r="A13" s="49">
        <v>10</v>
      </c>
      <c r="B13" t="s">
        <v>74</v>
      </c>
      <c r="C13" s="26">
        <v>3</v>
      </c>
      <c r="D13" s="52">
        <v>13</v>
      </c>
      <c r="E13" s="10">
        <v>13</v>
      </c>
    </row>
    <row r="14" spans="1:5">
      <c r="A14" s="49">
        <v>11</v>
      </c>
      <c r="B14" t="s">
        <v>75</v>
      </c>
      <c r="C14" s="26">
        <v>1</v>
      </c>
      <c r="D14" s="52">
        <v>8</v>
      </c>
      <c r="E14" s="10">
        <v>8</v>
      </c>
    </row>
    <row r="15" spans="1:5">
      <c r="A15" s="49">
        <v>11</v>
      </c>
      <c r="B15" t="s">
        <v>76</v>
      </c>
      <c r="C15" s="26">
        <v>1</v>
      </c>
      <c r="D15" s="52">
        <v>8</v>
      </c>
      <c r="E15" s="10">
        <v>8</v>
      </c>
    </row>
    <row r="16" spans="1:5">
      <c r="A16" s="49">
        <v>13</v>
      </c>
      <c r="B16" t="s">
        <v>77</v>
      </c>
      <c r="C16" s="26">
        <v>1</v>
      </c>
      <c r="D16" s="52">
        <v>7</v>
      </c>
      <c r="E16" s="10">
        <v>7</v>
      </c>
    </row>
    <row r="17" spans="1:6">
      <c r="A17" s="49">
        <v>13</v>
      </c>
      <c r="B17" t="s">
        <v>78</v>
      </c>
      <c r="C17" s="26">
        <v>1</v>
      </c>
      <c r="D17" s="52">
        <v>7</v>
      </c>
      <c r="E17" s="10">
        <v>7</v>
      </c>
    </row>
    <row r="18" spans="1:6">
      <c r="A18" s="49">
        <v>15</v>
      </c>
      <c r="B18" t="s">
        <v>79</v>
      </c>
      <c r="C18" s="26">
        <v>1</v>
      </c>
      <c r="D18" s="52">
        <v>6</v>
      </c>
      <c r="E18" s="10">
        <v>6</v>
      </c>
    </row>
    <row r="19" spans="1:6">
      <c r="A19" s="49">
        <v>16</v>
      </c>
      <c r="B19" t="s">
        <v>80</v>
      </c>
      <c r="C19" s="26">
        <v>1</v>
      </c>
      <c r="D19" s="52">
        <v>4</v>
      </c>
      <c r="E19" s="10">
        <v>4</v>
      </c>
    </row>
    <row r="22" spans="1:6">
      <c r="C22" s="49" t="s">
        <v>18</v>
      </c>
    </row>
    <row r="23" spans="1:6">
      <c r="B23" s="49" t="s">
        <v>0</v>
      </c>
      <c r="C23" s="52" t="s">
        <v>12</v>
      </c>
      <c r="D23" s="52" t="s">
        <v>4</v>
      </c>
      <c r="E23" s="52" t="s">
        <v>5</v>
      </c>
    </row>
    <row r="24" spans="1:6">
      <c r="A24" s="49">
        <v>1</v>
      </c>
      <c r="B24" s="71" t="s">
        <v>81</v>
      </c>
      <c r="C24" s="52">
        <v>10</v>
      </c>
      <c r="D24" s="52">
        <v>100</v>
      </c>
      <c r="E24" s="52">
        <v>60</v>
      </c>
    </row>
    <row r="25" spans="1:6">
      <c r="A25" s="49">
        <v>2</v>
      </c>
      <c r="B25" s="71" t="s">
        <v>82</v>
      </c>
      <c r="C25" s="52">
        <v>9</v>
      </c>
      <c r="D25" s="52">
        <v>83</v>
      </c>
      <c r="E25" s="52">
        <v>56</v>
      </c>
    </row>
    <row r="26" spans="1:6">
      <c r="A26" s="49">
        <v>3</v>
      </c>
      <c r="B26" s="71" t="s">
        <v>83</v>
      </c>
      <c r="C26" s="52">
        <v>8</v>
      </c>
      <c r="D26" s="52">
        <v>65</v>
      </c>
      <c r="E26" s="52">
        <v>50</v>
      </c>
    </row>
    <row r="27" spans="1:6">
      <c r="A27" s="1">
        <v>4</v>
      </c>
      <c r="B27" s="70" t="s">
        <v>84</v>
      </c>
      <c r="C27" s="52">
        <v>1</v>
      </c>
      <c r="D27" s="52">
        <v>8</v>
      </c>
      <c r="E27" s="52">
        <v>8</v>
      </c>
    </row>
    <row r="28" spans="1:6">
      <c r="A28" s="1"/>
      <c r="B28" s="70"/>
    </row>
    <row r="29" spans="1:6">
      <c r="A29" s="1"/>
      <c r="B29" s="70"/>
    </row>
    <row r="30" spans="1:6">
      <c r="C30" s="49" t="s">
        <v>20</v>
      </c>
    </row>
    <row r="31" spans="1:6">
      <c r="A31" s="8"/>
      <c r="B31" s="24" t="s">
        <v>0</v>
      </c>
      <c r="C31" s="52" t="s">
        <v>12</v>
      </c>
      <c r="D31" s="52" t="s">
        <v>15</v>
      </c>
      <c r="E31" s="52" t="s">
        <v>4</v>
      </c>
      <c r="F31" s="52" t="s">
        <v>5</v>
      </c>
    </row>
    <row r="32" spans="1:6">
      <c r="A32" s="49">
        <v>1</v>
      </c>
      <c r="B32" s="71" t="s">
        <v>69</v>
      </c>
      <c r="C32" s="52">
        <v>10</v>
      </c>
      <c r="D32" s="52">
        <v>9</v>
      </c>
      <c r="E32" s="52">
        <v>66</v>
      </c>
      <c r="F32" s="52">
        <v>54</v>
      </c>
    </row>
    <row r="33" spans="1:6">
      <c r="A33" s="49">
        <v>2</v>
      </c>
      <c r="B33" s="71" t="s">
        <v>81</v>
      </c>
      <c r="C33" s="52">
        <v>10</v>
      </c>
      <c r="D33" s="52">
        <v>9</v>
      </c>
      <c r="E33" s="52">
        <v>65</v>
      </c>
      <c r="F33" s="52">
        <v>50</v>
      </c>
    </row>
    <row r="34" spans="1:6">
      <c r="A34" s="49">
        <v>3</v>
      </c>
      <c r="B34" s="71" t="s">
        <v>65</v>
      </c>
      <c r="C34" s="52">
        <v>8</v>
      </c>
      <c r="D34" s="52">
        <v>7</v>
      </c>
      <c r="E34" s="52">
        <v>49</v>
      </c>
      <c r="F34" s="52">
        <v>43</v>
      </c>
    </row>
    <row r="35" spans="1:6">
      <c r="A35" s="49">
        <v>4</v>
      </c>
      <c r="B35" s="71" t="s">
        <v>82</v>
      </c>
      <c r="C35" s="52">
        <v>9</v>
      </c>
      <c r="D35" s="52">
        <v>8</v>
      </c>
      <c r="E35" s="52">
        <v>46</v>
      </c>
      <c r="F35" s="52">
        <v>41</v>
      </c>
    </row>
    <row r="36" spans="1:6">
      <c r="A36" s="49">
        <v>5</v>
      </c>
      <c r="B36" s="71" t="s">
        <v>83</v>
      </c>
      <c r="C36" s="52">
        <v>8</v>
      </c>
      <c r="D36" s="52">
        <v>7</v>
      </c>
      <c r="E36" s="52">
        <v>41</v>
      </c>
      <c r="F36" s="52">
        <v>39</v>
      </c>
    </row>
    <row r="37" spans="1:6">
      <c r="A37" s="49">
        <v>6</v>
      </c>
      <c r="B37" s="71" t="s">
        <v>70</v>
      </c>
      <c r="C37" s="52">
        <v>7</v>
      </c>
      <c r="D37" s="52">
        <v>6</v>
      </c>
      <c r="E37" s="52">
        <v>38</v>
      </c>
      <c r="F37" s="52">
        <v>38</v>
      </c>
    </row>
    <row r="38" spans="1:6">
      <c r="A38" s="49">
        <v>6</v>
      </c>
      <c r="B38" s="71" t="s">
        <v>66</v>
      </c>
      <c r="C38" s="52">
        <v>7</v>
      </c>
      <c r="D38" s="52">
        <v>6</v>
      </c>
      <c r="E38" s="52">
        <v>38</v>
      </c>
      <c r="F38" s="52">
        <v>38</v>
      </c>
    </row>
    <row r="39" spans="1:6">
      <c r="A39" s="49">
        <v>8</v>
      </c>
      <c r="B39" s="71" t="s">
        <v>68</v>
      </c>
      <c r="C39" s="52">
        <v>7</v>
      </c>
      <c r="D39" s="52">
        <v>6</v>
      </c>
      <c r="E39" s="52">
        <v>37</v>
      </c>
      <c r="F39" s="52">
        <v>37</v>
      </c>
    </row>
    <row r="40" spans="1:6">
      <c r="A40" s="49">
        <v>8</v>
      </c>
      <c r="B40" s="71" t="s">
        <v>71</v>
      </c>
      <c r="C40" s="52">
        <v>6</v>
      </c>
      <c r="D40" s="52">
        <v>5</v>
      </c>
      <c r="E40" s="52">
        <v>37</v>
      </c>
      <c r="F40" s="52">
        <v>37</v>
      </c>
    </row>
    <row r="41" spans="1:6">
      <c r="A41" s="49">
        <v>10</v>
      </c>
      <c r="B41" s="70" t="s">
        <v>73</v>
      </c>
      <c r="C41" s="52">
        <v>4</v>
      </c>
      <c r="D41" s="52">
        <v>3</v>
      </c>
      <c r="E41" s="52">
        <v>29</v>
      </c>
      <c r="F41" s="52">
        <v>29</v>
      </c>
    </row>
    <row r="42" spans="1:6">
      <c r="A42" s="49">
        <v>11</v>
      </c>
      <c r="B42" s="71" t="s">
        <v>67</v>
      </c>
      <c r="C42" s="52">
        <v>7</v>
      </c>
      <c r="D42" s="52">
        <v>6</v>
      </c>
      <c r="E42" s="52">
        <v>28</v>
      </c>
      <c r="F42" s="52">
        <v>28</v>
      </c>
    </row>
    <row r="43" spans="1:6">
      <c r="A43" s="49">
        <v>12</v>
      </c>
      <c r="B43" s="71" t="s">
        <v>72</v>
      </c>
      <c r="C43" s="52">
        <v>2</v>
      </c>
      <c r="D43" s="52">
        <v>1</v>
      </c>
      <c r="E43" s="52">
        <v>10</v>
      </c>
      <c r="F43" s="52">
        <v>10</v>
      </c>
    </row>
    <row r="44" spans="1:6">
      <c r="A44" s="49">
        <v>12</v>
      </c>
      <c r="B44" s="71" t="s">
        <v>74</v>
      </c>
      <c r="C44" s="52">
        <v>3</v>
      </c>
      <c r="D44" s="52">
        <v>2</v>
      </c>
      <c r="E44" s="52">
        <v>10</v>
      </c>
      <c r="F44" s="52">
        <v>10</v>
      </c>
    </row>
    <row r="45" spans="1:6">
      <c r="A45" s="49">
        <v>13</v>
      </c>
      <c r="B45" s="70" t="s">
        <v>75</v>
      </c>
      <c r="C45" s="52">
        <v>1</v>
      </c>
      <c r="D45" s="52">
        <v>0</v>
      </c>
      <c r="E45" s="52">
        <v>0</v>
      </c>
      <c r="F45" s="52">
        <v>0</v>
      </c>
    </row>
    <row r="46" spans="1:6">
      <c r="A46" s="49">
        <v>13</v>
      </c>
      <c r="B46" s="70" t="s">
        <v>77</v>
      </c>
      <c r="C46" s="52">
        <v>1</v>
      </c>
      <c r="D46" s="52">
        <v>0</v>
      </c>
      <c r="E46" s="52">
        <v>0</v>
      </c>
      <c r="F46" s="52">
        <v>0</v>
      </c>
    </row>
    <row r="47" spans="1:6">
      <c r="A47" s="49">
        <v>13</v>
      </c>
      <c r="B47" s="70" t="s">
        <v>84</v>
      </c>
      <c r="C47" s="52">
        <v>1</v>
      </c>
      <c r="D47" s="52">
        <v>0</v>
      </c>
      <c r="E47" s="52">
        <v>0</v>
      </c>
      <c r="F47" s="52">
        <v>0</v>
      </c>
    </row>
    <row r="48" spans="1:6">
      <c r="A48" s="49">
        <v>13</v>
      </c>
      <c r="B48" s="70" t="s">
        <v>80</v>
      </c>
      <c r="C48" s="52">
        <v>1</v>
      </c>
      <c r="D48" s="52">
        <v>0</v>
      </c>
      <c r="E48" s="52">
        <v>0</v>
      </c>
      <c r="F48" s="52">
        <v>0</v>
      </c>
    </row>
    <row r="49" spans="1:6">
      <c r="A49" s="49">
        <v>13</v>
      </c>
      <c r="B49" s="70" t="s">
        <v>78</v>
      </c>
      <c r="C49" s="52">
        <v>1</v>
      </c>
      <c r="D49" s="52">
        <v>0</v>
      </c>
      <c r="E49" s="52">
        <v>0</v>
      </c>
      <c r="F49" s="52">
        <v>0</v>
      </c>
    </row>
    <row r="50" spans="1:6">
      <c r="A50" s="49">
        <v>13</v>
      </c>
      <c r="B50" s="70" t="s">
        <v>76</v>
      </c>
      <c r="C50" s="52">
        <v>1</v>
      </c>
      <c r="D50" s="52">
        <v>0</v>
      </c>
      <c r="E50" s="52">
        <v>0</v>
      </c>
      <c r="F50" s="52">
        <v>0</v>
      </c>
    </row>
    <row r="51" spans="1:6">
      <c r="A51" s="49">
        <v>13</v>
      </c>
      <c r="B51" s="70" t="s">
        <v>79</v>
      </c>
      <c r="C51" s="52">
        <v>1</v>
      </c>
      <c r="D51" s="52">
        <v>0</v>
      </c>
      <c r="E51" s="52">
        <v>0</v>
      </c>
      <c r="F51" s="52">
        <v>0</v>
      </c>
    </row>
    <row r="52" spans="1:6">
      <c r="B52" s="7"/>
    </row>
    <row r="53" spans="1:6">
      <c r="B53" s="7"/>
    </row>
    <row r="54" spans="1:6">
      <c r="B54" s="7"/>
    </row>
    <row r="55" spans="1:6">
      <c r="B55" s="7"/>
    </row>
    <row r="56" spans="1:6">
      <c r="B56" s="7"/>
    </row>
    <row r="57" spans="1:6">
      <c r="B57" s="7"/>
    </row>
    <row r="58" spans="1:6">
      <c r="B58" s="7"/>
    </row>
    <row r="59" spans="1:6">
      <c r="B59" s="7"/>
    </row>
    <row r="60" spans="1:6">
      <c r="B60" s="7"/>
    </row>
    <row r="61" spans="1:6">
      <c r="B61" s="7"/>
    </row>
    <row r="62" spans="1:6">
      <c r="B62" s="7"/>
    </row>
    <row r="63" spans="1:6">
      <c r="B63" s="7"/>
    </row>
    <row r="64" spans="1:6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9" spans="2:2">
      <c r="B89" s="3"/>
    </row>
    <row r="90" spans="2:2">
      <c r="B90" s="6"/>
    </row>
    <row r="91" spans="2:2">
      <c r="B91" s="6"/>
    </row>
    <row r="92" spans="2:2">
      <c r="B92" s="6"/>
    </row>
    <row r="93" spans="2:2">
      <c r="B93" s="6"/>
    </row>
    <row r="94" spans="2:2">
      <c r="B94" s="6"/>
    </row>
    <row r="95" spans="2:2">
      <c r="B95" s="6"/>
    </row>
    <row r="96" spans="2:2">
      <c r="B96" s="6"/>
    </row>
    <row r="97" spans="2:2">
      <c r="B97" s="6"/>
    </row>
    <row r="98" spans="2:2">
      <c r="B98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Results</vt:lpstr>
      <vt:lpstr>M Scratch</vt:lpstr>
      <vt:lpstr>W Scratch</vt:lpstr>
      <vt:lpstr>All Handicap</vt:lpstr>
      <vt:lpstr>Publish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2014-07-28T14:07:19Z</dcterms:created>
  <dcterms:modified xsi:type="dcterms:W3CDTF">2019-08-07T16:47:18Z</dcterms:modified>
</cp:coreProperties>
</file>